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2\Pentru Guvern\"/>
    </mc:Choice>
  </mc:AlternateContent>
  <bookViews>
    <workbookView xWindow="0" yWindow="0" windowWidth="28800" windowHeight="11730"/>
  </bookViews>
  <sheets>
    <sheet name="Tabel 9 la NI" sheetId="1" r:id="rId1"/>
  </sheets>
  <definedNames>
    <definedName name="_xlnm._FilterDatabase" localSheetId="0" hidden="1">'Tabel 9 la NI'!$A$8:$L$86</definedName>
    <definedName name="_xlnm.Print_Area" localSheetId="0">'Tabel 9 la NI'!$A$1:$K$615</definedName>
    <definedName name="_xlnm.Print_Titles" localSheetId="0">'Tabel 9 la NI'!$6:$8</definedName>
  </definedNames>
  <calcPr calcId="162913"/>
</workbook>
</file>

<file path=xl/calcChain.xml><?xml version="1.0" encoding="utf-8"?>
<calcChain xmlns="http://schemas.openxmlformats.org/spreadsheetml/2006/main">
  <c r="H600" i="1" l="1"/>
  <c r="H605" i="1"/>
  <c r="F605" i="1" l="1"/>
  <c r="G605" i="1"/>
  <c r="I605" i="1"/>
  <c r="J605" i="1"/>
  <c r="K605" i="1"/>
  <c r="E605" i="1"/>
  <c r="F577" i="1"/>
  <c r="G577" i="1"/>
  <c r="H577" i="1"/>
  <c r="I577" i="1"/>
  <c r="J577" i="1"/>
  <c r="K577" i="1"/>
  <c r="E577" i="1"/>
  <c r="F575" i="1"/>
  <c r="G575" i="1"/>
  <c r="H575" i="1"/>
  <c r="I575" i="1"/>
  <c r="J575" i="1"/>
  <c r="K575" i="1"/>
  <c r="E575" i="1"/>
  <c r="F573" i="1"/>
  <c r="G573" i="1"/>
  <c r="H573" i="1"/>
  <c r="I573" i="1"/>
  <c r="J573" i="1"/>
  <c r="K573" i="1"/>
  <c r="E573" i="1"/>
  <c r="F554" i="1"/>
  <c r="F553" i="1" s="1"/>
  <c r="G554" i="1"/>
  <c r="G553" i="1" s="1"/>
  <c r="H554" i="1"/>
  <c r="H553" i="1" s="1"/>
  <c r="I554" i="1"/>
  <c r="I553" i="1" s="1"/>
  <c r="J554" i="1"/>
  <c r="J553" i="1" s="1"/>
  <c r="K554" i="1"/>
  <c r="K553" i="1" s="1"/>
  <c r="E554" i="1"/>
  <c r="E553" i="1" s="1"/>
  <c r="F507" i="1"/>
  <c r="G507" i="1"/>
  <c r="H507" i="1"/>
  <c r="I507" i="1"/>
  <c r="J507" i="1"/>
  <c r="K507" i="1"/>
  <c r="E507" i="1"/>
  <c r="F466" i="1"/>
  <c r="G466" i="1"/>
  <c r="H466" i="1"/>
  <c r="I466" i="1"/>
  <c r="J466" i="1"/>
  <c r="K466" i="1"/>
  <c r="E466" i="1"/>
  <c r="F238" i="1"/>
  <c r="G238" i="1"/>
  <c r="H238" i="1"/>
  <c r="I238" i="1"/>
  <c r="J238" i="1"/>
  <c r="K238" i="1"/>
  <c r="E238" i="1"/>
  <c r="F230" i="1"/>
  <c r="G230" i="1"/>
  <c r="H230" i="1"/>
  <c r="I230" i="1"/>
  <c r="J230" i="1"/>
  <c r="K230" i="1"/>
  <c r="E230" i="1"/>
  <c r="F158" i="1"/>
  <c r="G158" i="1"/>
  <c r="H158" i="1"/>
  <c r="I158" i="1"/>
  <c r="J158" i="1"/>
  <c r="K158" i="1"/>
  <c r="E158" i="1"/>
  <c r="F133" i="1"/>
  <c r="G133" i="1"/>
  <c r="H133" i="1"/>
  <c r="I133" i="1"/>
  <c r="J133" i="1"/>
  <c r="K133" i="1"/>
  <c r="E133" i="1"/>
  <c r="F43" i="1"/>
  <c r="G43" i="1"/>
  <c r="H43" i="1"/>
  <c r="I43" i="1"/>
  <c r="J43" i="1"/>
  <c r="K43" i="1"/>
  <c r="E43" i="1"/>
  <c r="F31" i="1"/>
  <c r="G31" i="1"/>
  <c r="H31" i="1"/>
  <c r="I31" i="1"/>
  <c r="J31" i="1"/>
  <c r="K31" i="1"/>
  <c r="E31" i="1"/>
  <c r="I588" i="1"/>
  <c r="E413" i="1" l="1"/>
  <c r="F413" i="1"/>
  <c r="G413" i="1"/>
  <c r="I413" i="1"/>
  <c r="J413" i="1"/>
  <c r="K413" i="1"/>
  <c r="H413" i="1"/>
  <c r="F54" i="1" l="1"/>
  <c r="F52" i="1" s="1"/>
  <c r="G54" i="1"/>
  <c r="G52" i="1" s="1"/>
  <c r="H54" i="1"/>
  <c r="H52" i="1" s="1"/>
  <c r="I54" i="1"/>
  <c r="I52" i="1" s="1"/>
  <c r="J54" i="1"/>
  <c r="J52" i="1" s="1"/>
  <c r="K54" i="1"/>
  <c r="K52" i="1" s="1"/>
  <c r="E54" i="1"/>
  <c r="E53" i="1" l="1"/>
  <c r="E52" i="1" s="1"/>
  <c r="I600" i="1" l="1"/>
  <c r="J600" i="1"/>
  <c r="K600" i="1"/>
  <c r="G591" i="1"/>
  <c r="H591" i="1"/>
  <c r="I591" i="1"/>
  <c r="J591" i="1"/>
  <c r="K591" i="1"/>
  <c r="G581" i="1"/>
  <c r="H581" i="1"/>
  <c r="I581" i="1"/>
  <c r="J581" i="1"/>
  <c r="K581" i="1"/>
  <c r="G548" i="1"/>
  <c r="H548" i="1"/>
  <c r="I548" i="1"/>
  <c r="J548" i="1"/>
  <c r="K548" i="1"/>
  <c r="G539" i="1"/>
  <c r="H539" i="1"/>
  <c r="I539" i="1"/>
  <c r="J539" i="1"/>
  <c r="K539" i="1"/>
  <c r="G537" i="1"/>
  <c r="H537" i="1"/>
  <c r="I537" i="1"/>
  <c r="I536" i="1" s="1"/>
  <c r="J537" i="1"/>
  <c r="J536" i="1" s="1"/>
  <c r="K537" i="1"/>
  <c r="G534" i="1"/>
  <c r="H534" i="1"/>
  <c r="I534" i="1"/>
  <c r="J534" i="1"/>
  <c r="K534" i="1"/>
  <c r="G528" i="1"/>
  <c r="H528" i="1"/>
  <c r="I528" i="1"/>
  <c r="J528" i="1"/>
  <c r="K528" i="1"/>
  <c r="G516" i="1"/>
  <c r="H516" i="1"/>
  <c r="I516" i="1"/>
  <c r="J516" i="1"/>
  <c r="K516" i="1"/>
  <c r="G503" i="1"/>
  <c r="H503" i="1"/>
  <c r="I503" i="1"/>
  <c r="J503" i="1"/>
  <c r="K503" i="1"/>
  <c r="G500" i="1"/>
  <c r="H500" i="1"/>
  <c r="I500" i="1"/>
  <c r="J500" i="1"/>
  <c r="K500" i="1"/>
  <c r="G492" i="1"/>
  <c r="H492" i="1"/>
  <c r="I492" i="1"/>
  <c r="J492" i="1"/>
  <c r="K492" i="1"/>
  <c r="G489" i="1"/>
  <c r="H489" i="1"/>
  <c r="H488" i="1" s="1"/>
  <c r="I489" i="1"/>
  <c r="I488" i="1" s="1"/>
  <c r="J489" i="1"/>
  <c r="J488" i="1" s="1"/>
  <c r="K489" i="1"/>
  <c r="K488" i="1" s="1"/>
  <c r="G485" i="1"/>
  <c r="H485" i="1"/>
  <c r="I485" i="1"/>
  <c r="J485" i="1"/>
  <c r="K485" i="1"/>
  <c r="G482" i="1"/>
  <c r="H482" i="1"/>
  <c r="I482" i="1"/>
  <c r="J482" i="1"/>
  <c r="K482" i="1"/>
  <c r="G480" i="1"/>
  <c r="H480" i="1"/>
  <c r="I480" i="1"/>
  <c r="J480" i="1"/>
  <c r="K480" i="1"/>
  <c r="F476" i="1"/>
  <c r="G476" i="1"/>
  <c r="H476" i="1"/>
  <c r="I476" i="1"/>
  <c r="J476" i="1"/>
  <c r="K476" i="1"/>
  <c r="G474" i="1"/>
  <c r="H474" i="1"/>
  <c r="I474" i="1"/>
  <c r="J474" i="1"/>
  <c r="K474" i="1"/>
  <c r="G470" i="1"/>
  <c r="H470" i="1"/>
  <c r="I470" i="1"/>
  <c r="J470" i="1"/>
  <c r="K470" i="1"/>
  <c r="G464" i="1"/>
  <c r="H464" i="1"/>
  <c r="I464" i="1"/>
  <c r="J464" i="1"/>
  <c r="K464" i="1"/>
  <c r="F430" i="1"/>
  <c r="G430" i="1"/>
  <c r="H430" i="1"/>
  <c r="I430" i="1"/>
  <c r="J430" i="1"/>
  <c r="K430" i="1"/>
  <c r="E430" i="1"/>
  <c r="F424" i="1"/>
  <c r="G424" i="1"/>
  <c r="H424" i="1"/>
  <c r="I424" i="1"/>
  <c r="J424" i="1"/>
  <c r="K424" i="1"/>
  <c r="E424" i="1"/>
  <c r="F411" i="1"/>
  <c r="G411" i="1"/>
  <c r="H411" i="1"/>
  <c r="I411" i="1"/>
  <c r="J411" i="1"/>
  <c r="K411" i="1"/>
  <c r="E411" i="1"/>
  <c r="F399" i="1"/>
  <c r="G399" i="1"/>
  <c r="H399" i="1"/>
  <c r="I399" i="1"/>
  <c r="J399" i="1"/>
  <c r="K399" i="1"/>
  <c r="E399" i="1"/>
  <c r="F397" i="1"/>
  <c r="G397" i="1"/>
  <c r="H397" i="1"/>
  <c r="I397" i="1"/>
  <c r="J397" i="1"/>
  <c r="K397" i="1"/>
  <c r="E397" i="1"/>
  <c r="I388" i="1"/>
  <c r="J388" i="1"/>
  <c r="K388" i="1"/>
  <c r="F390" i="1"/>
  <c r="G390" i="1"/>
  <c r="H390" i="1"/>
  <c r="I390" i="1"/>
  <c r="J390" i="1"/>
  <c r="K390" i="1"/>
  <c r="E390" i="1"/>
  <c r="F388" i="1"/>
  <c r="G388" i="1"/>
  <c r="H388" i="1"/>
  <c r="E388" i="1"/>
  <c r="E387" i="1" s="1"/>
  <c r="J360" i="1"/>
  <c r="K360" i="1"/>
  <c r="I356" i="1"/>
  <c r="J356" i="1"/>
  <c r="K356" i="1"/>
  <c r="I353" i="1"/>
  <c r="J353" i="1"/>
  <c r="K353" i="1"/>
  <c r="I351" i="1"/>
  <c r="J351" i="1"/>
  <c r="K351" i="1"/>
  <c r="H356" i="1"/>
  <c r="F374" i="1"/>
  <c r="G374" i="1"/>
  <c r="H374" i="1"/>
  <c r="I374" i="1"/>
  <c r="J374" i="1"/>
  <c r="K374" i="1"/>
  <c r="E374" i="1"/>
  <c r="F370" i="1"/>
  <c r="G370" i="1"/>
  <c r="H370" i="1"/>
  <c r="I370" i="1"/>
  <c r="J370" i="1"/>
  <c r="K370" i="1"/>
  <c r="E370" i="1"/>
  <c r="F368" i="1"/>
  <c r="G368" i="1"/>
  <c r="H368" i="1"/>
  <c r="I368" i="1"/>
  <c r="J368" i="1"/>
  <c r="K368" i="1"/>
  <c r="E368" i="1"/>
  <c r="F366" i="1"/>
  <c r="G366" i="1"/>
  <c r="H366" i="1"/>
  <c r="I366" i="1"/>
  <c r="J366" i="1"/>
  <c r="K366" i="1"/>
  <c r="E366" i="1"/>
  <c r="F364" i="1"/>
  <c r="G364" i="1"/>
  <c r="H364" i="1"/>
  <c r="I364" i="1"/>
  <c r="J364" i="1"/>
  <c r="K364" i="1"/>
  <c r="E364" i="1"/>
  <c r="F362" i="1"/>
  <c r="G362" i="1"/>
  <c r="H362" i="1"/>
  <c r="I362" i="1"/>
  <c r="J362" i="1"/>
  <c r="K362" i="1"/>
  <c r="E362" i="1"/>
  <c r="F360" i="1"/>
  <c r="G360" i="1"/>
  <c r="H360" i="1"/>
  <c r="I360" i="1"/>
  <c r="E360" i="1"/>
  <c r="F356" i="1"/>
  <c r="G356" i="1"/>
  <c r="E356" i="1"/>
  <c r="F353" i="1"/>
  <c r="G353" i="1"/>
  <c r="H353" i="1"/>
  <c r="E353" i="1"/>
  <c r="F351" i="1"/>
  <c r="G351" i="1"/>
  <c r="H351" i="1"/>
  <c r="E351" i="1"/>
  <c r="J348" i="1"/>
  <c r="K348" i="1"/>
  <c r="J340" i="1"/>
  <c r="K340" i="1"/>
  <c r="J337" i="1"/>
  <c r="K337" i="1"/>
  <c r="J334" i="1"/>
  <c r="K334" i="1"/>
  <c r="J332" i="1"/>
  <c r="K332" i="1"/>
  <c r="I330" i="1"/>
  <c r="J330" i="1"/>
  <c r="K330" i="1"/>
  <c r="F348" i="1"/>
  <c r="G348" i="1"/>
  <c r="H348" i="1"/>
  <c r="I348" i="1"/>
  <c r="E348" i="1"/>
  <c r="F340" i="1"/>
  <c r="G340" i="1"/>
  <c r="H340" i="1"/>
  <c r="I340" i="1"/>
  <c r="E340" i="1"/>
  <c r="F337" i="1"/>
  <c r="G337" i="1"/>
  <c r="H337" i="1"/>
  <c r="I337" i="1"/>
  <c r="E337" i="1"/>
  <c r="F334" i="1"/>
  <c r="G334" i="1"/>
  <c r="H334" i="1"/>
  <c r="I334" i="1"/>
  <c r="E334" i="1"/>
  <c r="F332" i="1"/>
  <c r="G332" i="1"/>
  <c r="H332" i="1"/>
  <c r="I332" i="1"/>
  <c r="E332" i="1"/>
  <c r="F330" i="1"/>
  <c r="G330" i="1"/>
  <c r="H330" i="1"/>
  <c r="E330" i="1"/>
  <c r="E313" i="1"/>
  <c r="F313" i="1"/>
  <c r="G313" i="1"/>
  <c r="I313" i="1"/>
  <c r="J313" i="1"/>
  <c r="K313" i="1"/>
  <c r="E321" i="1"/>
  <c r="F321" i="1"/>
  <c r="G321" i="1"/>
  <c r="I321" i="1"/>
  <c r="J321" i="1"/>
  <c r="K321" i="1"/>
  <c r="I323" i="1"/>
  <c r="J323" i="1"/>
  <c r="K323" i="1"/>
  <c r="E323" i="1"/>
  <c r="F323" i="1"/>
  <c r="G323" i="1"/>
  <c r="E325" i="1"/>
  <c r="F325" i="1"/>
  <c r="G325" i="1"/>
  <c r="I325" i="1"/>
  <c r="J325" i="1"/>
  <c r="K325" i="1"/>
  <c r="H325" i="1"/>
  <c r="H323" i="1"/>
  <c r="H321" i="1"/>
  <c r="H313" i="1"/>
  <c r="I310" i="1"/>
  <c r="J310" i="1"/>
  <c r="K310" i="1"/>
  <c r="F310" i="1"/>
  <c r="G310" i="1"/>
  <c r="H310" i="1"/>
  <c r="E310" i="1"/>
  <c r="E299" i="1"/>
  <c r="F299" i="1"/>
  <c r="G299" i="1"/>
  <c r="I299" i="1"/>
  <c r="J299" i="1"/>
  <c r="K299" i="1"/>
  <c r="H299" i="1"/>
  <c r="I277" i="1"/>
  <c r="J277" i="1"/>
  <c r="K277" i="1"/>
  <c r="F277" i="1"/>
  <c r="G277" i="1"/>
  <c r="H277" i="1"/>
  <c r="E277" i="1"/>
  <c r="I304" i="1"/>
  <c r="J304" i="1"/>
  <c r="K304" i="1"/>
  <c r="I297" i="1"/>
  <c r="J297" i="1"/>
  <c r="K297" i="1"/>
  <c r="I291" i="1"/>
  <c r="J291" i="1"/>
  <c r="K291" i="1"/>
  <c r="I287" i="1"/>
  <c r="J287" i="1"/>
  <c r="K287" i="1"/>
  <c r="F287" i="1"/>
  <c r="G287" i="1"/>
  <c r="H287" i="1"/>
  <c r="I281" i="1"/>
  <c r="J281" i="1"/>
  <c r="K281" i="1"/>
  <c r="F281" i="1"/>
  <c r="G281" i="1"/>
  <c r="H281" i="1"/>
  <c r="E281" i="1"/>
  <c r="I275" i="1"/>
  <c r="J275" i="1"/>
  <c r="K275" i="1"/>
  <c r="F275" i="1"/>
  <c r="G275" i="1"/>
  <c r="H275" i="1"/>
  <c r="E275" i="1"/>
  <c r="F304" i="1"/>
  <c r="G304" i="1"/>
  <c r="H304" i="1"/>
  <c r="E304" i="1"/>
  <c r="F297" i="1"/>
  <c r="G297" i="1"/>
  <c r="H297" i="1"/>
  <c r="E297" i="1"/>
  <c r="F291" i="1"/>
  <c r="G291" i="1"/>
  <c r="H291" i="1"/>
  <c r="E291" i="1"/>
  <c r="E287" i="1"/>
  <c r="E270" i="1"/>
  <c r="F270" i="1"/>
  <c r="G270" i="1"/>
  <c r="I270" i="1"/>
  <c r="J270" i="1"/>
  <c r="K270" i="1"/>
  <c r="D264" i="1"/>
  <c r="H270" i="1"/>
  <c r="F265" i="1"/>
  <c r="G265" i="1"/>
  <c r="H265" i="1"/>
  <c r="I265" i="1"/>
  <c r="I264" i="1" s="1"/>
  <c r="J265" i="1"/>
  <c r="J264" i="1" s="1"/>
  <c r="K265" i="1"/>
  <c r="K264" i="1" s="1"/>
  <c r="E265" i="1"/>
  <c r="F253" i="1"/>
  <c r="G253" i="1"/>
  <c r="H253" i="1"/>
  <c r="I253" i="1"/>
  <c r="J253" i="1"/>
  <c r="K253" i="1"/>
  <c r="E253" i="1"/>
  <c r="F247" i="1"/>
  <c r="G247" i="1"/>
  <c r="H247" i="1"/>
  <c r="I247" i="1"/>
  <c r="J247" i="1"/>
  <c r="K247" i="1"/>
  <c r="E247" i="1"/>
  <c r="F235" i="1"/>
  <c r="G235" i="1"/>
  <c r="H235" i="1"/>
  <c r="I235" i="1"/>
  <c r="J235" i="1"/>
  <c r="K235" i="1"/>
  <c r="E235" i="1"/>
  <c r="F232" i="1"/>
  <c r="G232" i="1"/>
  <c r="H232" i="1"/>
  <c r="I232" i="1"/>
  <c r="J232" i="1"/>
  <c r="K232" i="1"/>
  <c r="E232" i="1"/>
  <c r="F214" i="1"/>
  <c r="G214" i="1"/>
  <c r="H214" i="1"/>
  <c r="I214" i="1"/>
  <c r="J214" i="1"/>
  <c r="K214" i="1"/>
  <c r="E214" i="1"/>
  <c r="F210" i="1"/>
  <c r="G210" i="1"/>
  <c r="H210" i="1"/>
  <c r="I210" i="1"/>
  <c r="J210" i="1"/>
  <c r="K210" i="1"/>
  <c r="E210" i="1"/>
  <c r="F205" i="1"/>
  <c r="G205" i="1"/>
  <c r="H205" i="1"/>
  <c r="I205" i="1"/>
  <c r="J205" i="1"/>
  <c r="K205" i="1"/>
  <c r="E205" i="1"/>
  <c r="F191" i="1"/>
  <c r="G191" i="1"/>
  <c r="H191" i="1"/>
  <c r="I191" i="1"/>
  <c r="J191" i="1"/>
  <c r="K191" i="1"/>
  <c r="E191" i="1"/>
  <c r="F185" i="1"/>
  <c r="G185" i="1"/>
  <c r="H185" i="1"/>
  <c r="I185" i="1"/>
  <c r="J185" i="1"/>
  <c r="K185" i="1"/>
  <c r="E185" i="1"/>
  <c r="F180" i="1"/>
  <c r="G180" i="1"/>
  <c r="H180" i="1"/>
  <c r="I180" i="1"/>
  <c r="J180" i="1"/>
  <c r="K180" i="1"/>
  <c r="F176" i="1"/>
  <c r="G176" i="1"/>
  <c r="H176" i="1"/>
  <c r="I176" i="1"/>
  <c r="J176" i="1"/>
  <c r="K176" i="1"/>
  <c r="E176" i="1"/>
  <c r="F173" i="1"/>
  <c r="G173" i="1"/>
  <c r="H173" i="1"/>
  <c r="I173" i="1"/>
  <c r="J173" i="1"/>
  <c r="K173" i="1"/>
  <c r="E173" i="1"/>
  <c r="F164" i="1"/>
  <c r="G164" i="1"/>
  <c r="H164" i="1"/>
  <c r="I164" i="1"/>
  <c r="J164" i="1"/>
  <c r="K164" i="1"/>
  <c r="E164" i="1"/>
  <c r="F162" i="1"/>
  <c r="G162" i="1"/>
  <c r="H162" i="1"/>
  <c r="I162" i="1"/>
  <c r="J162" i="1"/>
  <c r="K162" i="1"/>
  <c r="F160" i="1"/>
  <c r="G160" i="1"/>
  <c r="H160" i="1"/>
  <c r="I160" i="1"/>
  <c r="J160" i="1"/>
  <c r="K160" i="1"/>
  <c r="F153" i="1"/>
  <c r="G153" i="1"/>
  <c r="H153" i="1"/>
  <c r="I153" i="1"/>
  <c r="J153" i="1"/>
  <c r="K153" i="1"/>
  <c r="F155" i="1"/>
  <c r="G155" i="1"/>
  <c r="H155" i="1"/>
  <c r="I155" i="1"/>
  <c r="J155" i="1"/>
  <c r="K155" i="1"/>
  <c r="E155" i="1"/>
  <c r="F150" i="1"/>
  <c r="G150" i="1"/>
  <c r="H150" i="1"/>
  <c r="I150" i="1"/>
  <c r="J150" i="1"/>
  <c r="K150" i="1"/>
  <c r="E150" i="1"/>
  <c r="F141" i="1"/>
  <c r="G141" i="1"/>
  <c r="H141" i="1"/>
  <c r="I141" i="1"/>
  <c r="J141" i="1"/>
  <c r="K141" i="1"/>
  <c r="E141" i="1"/>
  <c r="F138" i="1"/>
  <c r="G138" i="1"/>
  <c r="H138" i="1"/>
  <c r="I138" i="1"/>
  <c r="J138" i="1"/>
  <c r="K138" i="1"/>
  <c r="E138" i="1"/>
  <c r="F135" i="1"/>
  <c r="G135" i="1"/>
  <c r="H135" i="1"/>
  <c r="I135" i="1"/>
  <c r="J135" i="1"/>
  <c r="K135" i="1"/>
  <c r="E135" i="1"/>
  <c r="F126" i="1"/>
  <c r="G126" i="1"/>
  <c r="H126" i="1"/>
  <c r="I126" i="1"/>
  <c r="J126" i="1"/>
  <c r="K126" i="1"/>
  <c r="E126" i="1"/>
  <c r="F120" i="1"/>
  <c r="G120" i="1"/>
  <c r="H120" i="1"/>
  <c r="I120" i="1"/>
  <c r="J120" i="1"/>
  <c r="K120" i="1"/>
  <c r="E120" i="1"/>
  <c r="G116" i="1"/>
  <c r="H116" i="1"/>
  <c r="I116" i="1"/>
  <c r="J116" i="1"/>
  <c r="K116" i="1"/>
  <c r="E116" i="1"/>
  <c r="F110" i="1"/>
  <c r="G110" i="1"/>
  <c r="H110" i="1"/>
  <c r="I110" i="1"/>
  <c r="J110" i="1"/>
  <c r="K110" i="1"/>
  <c r="E110" i="1"/>
  <c r="F104" i="1"/>
  <c r="G104" i="1"/>
  <c r="H104" i="1"/>
  <c r="I104" i="1"/>
  <c r="J104" i="1"/>
  <c r="K104" i="1"/>
  <c r="E104" i="1"/>
  <c r="F92" i="1"/>
  <c r="G92" i="1"/>
  <c r="I92" i="1"/>
  <c r="J92" i="1"/>
  <c r="K92" i="1"/>
  <c r="E92" i="1"/>
  <c r="F88" i="1"/>
  <c r="G88" i="1"/>
  <c r="H88" i="1"/>
  <c r="I88" i="1"/>
  <c r="J88" i="1"/>
  <c r="K88" i="1"/>
  <c r="E88" i="1"/>
  <c r="F84" i="1"/>
  <c r="G84" i="1"/>
  <c r="I84" i="1"/>
  <c r="J84" i="1"/>
  <c r="K84" i="1"/>
  <c r="E84" i="1"/>
  <c r="F80" i="1"/>
  <c r="G80" i="1"/>
  <c r="H80" i="1"/>
  <c r="I80" i="1"/>
  <c r="J80" i="1"/>
  <c r="K80" i="1"/>
  <c r="E80" i="1"/>
  <c r="F76" i="1"/>
  <c r="G76" i="1"/>
  <c r="I76" i="1"/>
  <c r="J76" i="1"/>
  <c r="K76" i="1"/>
  <c r="E76" i="1"/>
  <c r="F73" i="1"/>
  <c r="G73" i="1"/>
  <c r="I73" i="1"/>
  <c r="J73" i="1"/>
  <c r="K73" i="1"/>
  <c r="E73" i="1"/>
  <c r="F61" i="1"/>
  <c r="G61" i="1"/>
  <c r="I61" i="1"/>
  <c r="J61" i="1"/>
  <c r="K61" i="1"/>
  <c r="E61" i="1"/>
  <c r="F57" i="1"/>
  <c r="G57" i="1"/>
  <c r="H57" i="1"/>
  <c r="I57" i="1"/>
  <c r="J57" i="1"/>
  <c r="K57" i="1"/>
  <c r="E57" i="1"/>
  <c r="F45" i="1"/>
  <c r="G45" i="1"/>
  <c r="H45" i="1"/>
  <c r="I45" i="1"/>
  <c r="J45" i="1"/>
  <c r="K45" i="1"/>
  <c r="E45" i="1"/>
  <c r="F37" i="1"/>
  <c r="F36" i="1" s="1"/>
  <c r="G37" i="1"/>
  <c r="G36" i="1" s="1"/>
  <c r="H37" i="1"/>
  <c r="H36" i="1" s="1"/>
  <c r="I37" i="1"/>
  <c r="I36" i="1" s="1"/>
  <c r="J37" i="1"/>
  <c r="J36" i="1" s="1"/>
  <c r="K37" i="1"/>
  <c r="K36" i="1" s="1"/>
  <c r="E37" i="1"/>
  <c r="E36" i="1" s="1"/>
  <c r="F33" i="1"/>
  <c r="G33" i="1"/>
  <c r="H33" i="1"/>
  <c r="I33" i="1"/>
  <c r="J33" i="1"/>
  <c r="K33" i="1"/>
  <c r="E33" i="1"/>
  <c r="F23" i="1"/>
  <c r="G23" i="1"/>
  <c r="H23" i="1"/>
  <c r="I23" i="1"/>
  <c r="J23" i="1"/>
  <c r="K23" i="1"/>
  <c r="E23" i="1"/>
  <c r="H536" i="1" l="1"/>
  <c r="K536" i="1"/>
  <c r="G536" i="1"/>
  <c r="G410" i="1"/>
  <c r="E396" i="1"/>
  <c r="G229" i="1"/>
  <c r="K229" i="1"/>
  <c r="J229" i="1"/>
  <c r="F229" i="1"/>
  <c r="I229" i="1"/>
  <c r="E229" i="1"/>
  <c r="H229" i="1"/>
  <c r="J132" i="1"/>
  <c r="F132" i="1"/>
  <c r="I132" i="1"/>
  <c r="H132" i="1"/>
  <c r="K132" i="1"/>
  <c r="G132" i="1"/>
  <c r="F410" i="1"/>
  <c r="K396" i="1"/>
  <c r="G396" i="1"/>
  <c r="H274" i="1"/>
  <c r="J396" i="1"/>
  <c r="F387" i="1"/>
  <c r="F396" i="1"/>
  <c r="K410" i="1"/>
  <c r="J410" i="1"/>
  <c r="H410" i="1"/>
  <c r="E410" i="1"/>
  <c r="I410" i="1"/>
  <c r="K350" i="1"/>
  <c r="G387" i="1"/>
  <c r="J309" i="1"/>
  <c r="H396" i="1"/>
  <c r="I396" i="1"/>
  <c r="F350" i="1"/>
  <c r="K387" i="1"/>
  <c r="J387" i="1"/>
  <c r="I387" i="1"/>
  <c r="H387" i="1"/>
  <c r="K309" i="1"/>
  <c r="H309" i="1"/>
  <c r="E350" i="1"/>
  <c r="G350" i="1"/>
  <c r="I309" i="1"/>
  <c r="J350" i="1"/>
  <c r="H350" i="1"/>
  <c r="I350" i="1"/>
  <c r="H73" i="1"/>
  <c r="G264" i="1"/>
  <c r="H92" i="1"/>
  <c r="G329" i="1"/>
  <c r="F329" i="1"/>
  <c r="G309" i="1"/>
  <c r="J329" i="1"/>
  <c r="K329" i="1"/>
  <c r="F264" i="1"/>
  <c r="E329" i="1"/>
  <c r="F309" i="1"/>
  <c r="E309" i="1"/>
  <c r="H329" i="1"/>
  <c r="I329" i="1"/>
  <c r="H264" i="1"/>
  <c r="H76" i="1"/>
  <c r="E264" i="1"/>
  <c r="E274" i="1"/>
  <c r="H61" i="1"/>
  <c r="H84" i="1"/>
  <c r="G274" i="1"/>
  <c r="K274" i="1"/>
  <c r="J274" i="1"/>
  <c r="F274" i="1"/>
  <c r="I274" i="1"/>
  <c r="F551" i="1" l="1"/>
  <c r="K597" i="1"/>
  <c r="K593" i="1"/>
  <c r="K588" i="1"/>
  <c r="K585" i="1"/>
  <c r="K570" i="1"/>
  <c r="K569" i="1" s="1"/>
  <c r="K564" i="1"/>
  <c r="K563" i="1" s="1"/>
  <c r="K561" i="1"/>
  <c r="K560" i="1" s="1"/>
  <c r="K558" i="1"/>
  <c r="K557" i="1" s="1"/>
  <c r="K551" i="1"/>
  <c r="K550" i="1" s="1"/>
  <c r="K547" i="1"/>
  <c r="K545" i="1"/>
  <c r="K544" i="1" s="1"/>
  <c r="K542" i="1"/>
  <c r="K541" i="1" s="1"/>
  <c r="K533" i="1"/>
  <c r="K531" i="1"/>
  <c r="K527" i="1" s="1"/>
  <c r="K525" i="1"/>
  <c r="K524" i="1" s="1"/>
  <c r="K522" i="1"/>
  <c r="K521" i="1" s="1"/>
  <c r="K519" i="1"/>
  <c r="K518" i="1" s="1"/>
  <c r="K515" i="1"/>
  <c r="K513" i="1"/>
  <c r="K512" i="1" s="1"/>
  <c r="K510" i="1"/>
  <c r="K509" i="1" s="1"/>
  <c r="K506" i="1"/>
  <c r="K502" i="1"/>
  <c r="K499" i="1"/>
  <c r="K497" i="1"/>
  <c r="K496" i="1" s="1"/>
  <c r="K491" i="1"/>
  <c r="K484" i="1"/>
  <c r="K478" i="1"/>
  <c r="K461" i="1"/>
  <c r="K459" i="1"/>
  <c r="K456" i="1"/>
  <c r="K455" i="1" s="1"/>
  <c r="K453" i="1"/>
  <c r="K452" i="1" s="1"/>
  <c r="K449" i="1"/>
  <c r="K448" i="1" s="1"/>
  <c r="K445" i="1"/>
  <c r="K444" i="1" s="1"/>
  <c r="K438" i="1"/>
  <c r="K437" i="1" s="1"/>
  <c r="K433" i="1"/>
  <c r="K432" i="1" s="1"/>
  <c r="K227" i="1"/>
  <c r="K203" i="1"/>
  <c r="K201" i="1"/>
  <c r="K199" i="1"/>
  <c r="K197" i="1"/>
  <c r="K195" i="1"/>
  <c r="K183" i="1"/>
  <c r="K130" i="1"/>
  <c r="K118" i="1"/>
  <c r="K102" i="1"/>
  <c r="K100" i="1"/>
  <c r="K97" i="1"/>
  <c r="K95" i="1"/>
  <c r="K83" i="1"/>
  <c r="K71" i="1"/>
  <c r="K69" i="1"/>
  <c r="K29" i="1"/>
  <c r="K27" i="1"/>
  <c r="K20" i="1"/>
  <c r="K19" i="1" s="1"/>
  <c r="K17" i="1"/>
  <c r="K16" i="1" s="1"/>
  <c r="K14" i="1"/>
  <c r="K13" i="1" s="1"/>
  <c r="K11" i="1"/>
  <c r="K10" i="1" s="1"/>
  <c r="K572" i="1" l="1"/>
  <c r="K22" i="1"/>
  <c r="K463" i="1"/>
  <c r="K99" i="1"/>
  <c r="K87" i="1"/>
  <c r="K56" i="1"/>
  <c r="K42" i="1"/>
  <c r="K182" i="1"/>
  <c r="K458" i="1"/>
  <c r="K9" i="1" l="1"/>
  <c r="F564" i="1"/>
  <c r="G564" i="1"/>
  <c r="H564" i="1"/>
  <c r="I564" i="1"/>
  <c r="J564" i="1"/>
  <c r="E564" i="1"/>
  <c r="E563" i="1" s="1"/>
  <c r="E600" i="1"/>
  <c r="E597" i="1"/>
  <c r="E593" i="1"/>
  <c r="E591" i="1"/>
  <c r="E585" i="1"/>
  <c r="E581" i="1"/>
  <c r="E570" i="1"/>
  <c r="E569" i="1" s="1"/>
  <c r="E558" i="1"/>
  <c r="E557" i="1" s="1"/>
  <c r="E561" i="1"/>
  <c r="E560" i="1" s="1"/>
  <c r="E548" i="1"/>
  <c r="E547" i="1" s="1"/>
  <c r="E545" i="1"/>
  <c r="E544" i="1" s="1"/>
  <c r="E542" i="1"/>
  <c r="E541" i="1" s="1"/>
  <c r="E539" i="1"/>
  <c r="E537" i="1"/>
  <c r="E534" i="1"/>
  <c r="E533" i="1" s="1"/>
  <c r="E531" i="1"/>
  <c r="E528" i="1"/>
  <c r="E525" i="1"/>
  <c r="E524" i="1" s="1"/>
  <c r="E522" i="1"/>
  <c r="E521" i="1" s="1"/>
  <c r="E519" i="1"/>
  <c r="E518" i="1" s="1"/>
  <c r="E516" i="1"/>
  <c r="E515" i="1" s="1"/>
  <c r="E513" i="1"/>
  <c r="E512" i="1" s="1"/>
  <c r="E510" i="1"/>
  <c r="E509" i="1" s="1"/>
  <c r="E503" i="1"/>
  <c r="E502" i="1" s="1"/>
  <c r="E500" i="1"/>
  <c r="E499" i="1" s="1"/>
  <c r="E497" i="1"/>
  <c r="E496" i="1" s="1"/>
  <c r="E492" i="1"/>
  <c r="E491" i="1" s="1"/>
  <c r="E489" i="1"/>
  <c r="E488" i="1" s="1"/>
  <c r="E485" i="1"/>
  <c r="E484" i="1" s="1"/>
  <c r="E480" i="1"/>
  <c r="E482" i="1"/>
  <c r="E478" i="1"/>
  <c r="E476" i="1"/>
  <c r="E474" i="1"/>
  <c r="E470" i="1"/>
  <c r="E464" i="1"/>
  <c r="E459" i="1"/>
  <c r="E458" i="1" s="1"/>
  <c r="E456" i="1"/>
  <c r="E455" i="1" s="1"/>
  <c r="E453" i="1"/>
  <c r="E452" i="1" s="1"/>
  <c r="E449" i="1"/>
  <c r="E448" i="1" s="1"/>
  <c r="E445" i="1"/>
  <c r="E444" i="1" s="1"/>
  <c r="E438" i="1"/>
  <c r="E437" i="1" s="1"/>
  <c r="E433" i="1"/>
  <c r="E432" i="1" s="1"/>
  <c r="E227" i="1"/>
  <c r="E203" i="1"/>
  <c r="E199" i="1"/>
  <c r="E197" i="1"/>
  <c r="E195" i="1"/>
  <c r="E183" i="1"/>
  <c r="E180" i="1"/>
  <c r="E162" i="1"/>
  <c r="E160" i="1"/>
  <c r="E153" i="1"/>
  <c r="E118" i="1"/>
  <c r="E102" i="1"/>
  <c r="E100" i="1"/>
  <c r="E95" i="1"/>
  <c r="E97" i="1"/>
  <c r="E83" i="1"/>
  <c r="E71" i="1"/>
  <c r="E69" i="1"/>
  <c r="E29" i="1"/>
  <c r="E27" i="1"/>
  <c r="E588" i="1"/>
  <c r="G588" i="1"/>
  <c r="H588" i="1"/>
  <c r="J588" i="1"/>
  <c r="F588" i="1"/>
  <c r="E130" i="1"/>
  <c r="G130" i="1"/>
  <c r="H130" i="1"/>
  <c r="I130" i="1"/>
  <c r="J130" i="1"/>
  <c r="H69" i="1"/>
  <c r="I69" i="1"/>
  <c r="J69" i="1"/>
  <c r="E572" i="1" l="1"/>
  <c r="E536" i="1"/>
  <c r="E132" i="1"/>
  <c r="E22" i="1"/>
  <c r="E527" i="1"/>
  <c r="E42" i="1"/>
  <c r="E87" i="1"/>
  <c r="E99" i="1"/>
  <c r="E56" i="1"/>
  <c r="E463" i="1" l="1"/>
  <c r="F480" i="1"/>
  <c r="H201" i="1"/>
  <c r="I201" i="1"/>
  <c r="J201" i="1"/>
  <c r="E201" i="1"/>
  <c r="E182" i="1" s="1"/>
  <c r="F201" i="1"/>
  <c r="G201" i="1"/>
  <c r="G118" i="1" l="1"/>
  <c r="E506" i="1" l="1"/>
  <c r="E20" i="1" l="1"/>
  <c r="E19" i="1" s="1"/>
  <c r="E17" i="1"/>
  <c r="E16" i="1" s="1"/>
  <c r="E14" i="1"/>
  <c r="E13" i="1" s="1"/>
  <c r="E11" i="1"/>
  <c r="E10" i="1" s="1"/>
  <c r="E9" i="1" s="1"/>
  <c r="F461" i="1" l="1"/>
  <c r="G461" i="1"/>
  <c r="I461" i="1"/>
  <c r="J461" i="1"/>
  <c r="H461" i="1"/>
  <c r="F130" i="1" l="1"/>
  <c r="F102" i="1"/>
  <c r="G102" i="1"/>
  <c r="H102" i="1"/>
  <c r="F100" i="1"/>
  <c r="H100" i="1"/>
  <c r="I100" i="1"/>
  <c r="J100" i="1"/>
  <c r="I97" i="1"/>
  <c r="J97" i="1"/>
  <c r="F97" i="1"/>
  <c r="G97" i="1"/>
  <c r="H97" i="1"/>
  <c r="I95" i="1"/>
  <c r="J95" i="1"/>
  <c r="F95" i="1"/>
  <c r="G95" i="1"/>
  <c r="H95" i="1"/>
  <c r="H71" i="1"/>
  <c r="H56" i="1" s="1"/>
  <c r="I71" i="1"/>
  <c r="J71" i="1"/>
  <c r="F71" i="1"/>
  <c r="G71" i="1"/>
  <c r="F69" i="1"/>
  <c r="G69" i="1"/>
  <c r="F550" i="1"/>
  <c r="G551" i="1"/>
  <c r="G550" i="1" s="1"/>
  <c r="H551" i="1"/>
  <c r="H550" i="1" s="1"/>
  <c r="I551" i="1"/>
  <c r="I550" i="1" s="1"/>
  <c r="J551" i="1"/>
  <c r="J550" i="1" s="1"/>
  <c r="I506" i="1"/>
  <c r="J506" i="1"/>
  <c r="H506" i="1"/>
  <c r="H118" i="1"/>
  <c r="F56" i="1" l="1"/>
  <c r="J56" i="1"/>
  <c r="G56" i="1"/>
  <c r="I56" i="1"/>
  <c r="H83" i="1" l="1"/>
  <c r="H29" i="1" l="1"/>
  <c r="I29" i="1"/>
  <c r="J29" i="1"/>
  <c r="F29" i="1"/>
  <c r="G600" i="1"/>
  <c r="F531" i="1"/>
  <c r="F528" i="1"/>
  <c r="G29" i="1"/>
  <c r="F527" i="1" l="1"/>
  <c r="J597" i="1" l="1"/>
  <c r="J593" i="1"/>
  <c r="J585" i="1"/>
  <c r="J572" i="1" s="1"/>
  <c r="J570" i="1"/>
  <c r="J569" i="1" s="1"/>
  <c r="J563" i="1"/>
  <c r="J561" i="1"/>
  <c r="J560" i="1" s="1"/>
  <c r="J558" i="1"/>
  <c r="J557" i="1" s="1"/>
  <c r="J547" i="1"/>
  <c r="J545" i="1"/>
  <c r="J544" i="1" s="1"/>
  <c r="J542" i="1"/>
  <c r="J541" i="1" s="1"/>
  <c r="J533" i="1"/>
  <c r="J531" i="1"/>
  <c r="J525" i="1"/>
  <c r="J524" i="1" s="1"/>
  <c r="J522" i="1"/>
  <c r="J521" i="1" s="1"/>
  <c r="J519" i="1"/>
  <c r="J518" i="1" s="1"/>
  <c r="J515" i="1"/>
  <c r="J513" i="1"/>
  <c r="J512" i="1" s="1"/>
  <c r="J510" i="1"/>
  <c r="J509" i="1" s="1"/>
  <c r="J502" i="1"/>
  <c r="J499" i="1"/>
  <c r="J497" i="1"/>
  <c r="J496" i="1" s="1"/>
  <c r="J491" i="1"/>
  <c r="J484" i="1"/>
  <c r="J478" i="1"/>
  <c r="J459" i="1"/>
  <c r="J458" i="1" s="1"/>
  <c r="J456" i="1"/>
  <c r="J455" i="1" s="1"/>
  <c r="J453" i="1"/>
  <c r="J452" i="1" s="1"/>
  <c r="J449" i="1"/>
  <c r="J448" i="1" s="1"/>
  <c r="J445" i="1"/>
  <c r="J444" i="1" s="1"/>
  <c r="J438" i="1"/>
  <c r="J437" i="1" s="1"/>
  <c r="J433" i="1"/>
  <c r="J432" i="1" s="1"/>
  <c r="J227" i="1"/>
  <c r="J203" i="1"/>
  <c r="J199" i="1"/>
  <c r="J197" i="1"/>
  <c r="J195" i="1"/>
  <c r="J183" i="1"/>
  <c r="J118" i="1"/>
  <c r="J102" i="1"/>
  <c r="J83" i="1"/>
  <c r="J27" i="1"/>
  <c r="J22" i="1" s="1"/>
  <c r="J20" i="1"/>
  <c r="J19" i="1" s="1"/>
  <c r="J17" i="1"/>
  <c r="J16" i="1" s="1"/>
  <c r="J14" i="1"/>
  <c r="J13" i="1" s="1"/>
  <c r="J11" i="1"/>
  <c r="J10" i="1" s="1"/>
  <c r="I597" i="1"/>
  <c r="I593" i="1"/>
  <c r="I585" i="1"/>
  <c r="I572" i="1" s="1"/>
  <c r="I570" i="1"/>
  <c r="I569" i="1" s="1"/>
  <c r="I563" i="1"/>
  <c r="I561" i="1"/>
  <c r="I560" i="1" s="1"/>
  <c r="I558" i="1"/>
  <c r="I557" i="1" s="1"/>
  <c r="I547" i="1"/>
  <c r="I545" i="1"/>
  <c r="I544" i="1" s="1"/>
  <c r="I542" i="1"/>
  <c r="I541" i="1" s="1"/>
  <c r="I533" i="1"/>
  <c r="I531" i="1"/>
  <c r="I525" i="1"/>
  <c r="I524" i="1" s="1"/>
  <c r="I522" i="1"/>
  <c r="I521" i="1" s="1"/>
  <c r="I519" i="1"/>
  <c r="I518" i="1" s="1"/>
  <c r="I515" i="1"/>
  <c r="I513" i="1"/>
  <c r="I512" i="1" s="1"/>
  <c r="I510" i="1"/>
  <c r="I509" i="1" s="1"/>
  <c r="I502" i="1"/>
  <c r="I499" i="1"/>
  <c r="I497" i="1"/>
  <c r="I496" i="1" s="1"/>
  <c r="I491" i="1"/>
  <c r="I484" i="1"/>
  <c r="I478" i="1"/>
  <c r="I459" i="1"/>
  <c r="I458" i="1" s="1"/>
  <c r="I456" i="1"/>
  <c r="I455" i="1" s="1"/>
  <c r="I453" i="1"/>
  <c r="I452" i="1" s="1"/>
  <c r="I449" i="1"/>
  <c r="I448" i="1" s="1"/>
  <c r="I445" i="1"/>
  <c r="I444" i="1" s="1"/>
  <c r="I438" i="1"/>
  <c r="I437" i="1" s="1"/>
  <c r="I433" i="1"/>
  <c r="I432" i="1" s="1"/>
  <c r="I227" i="1"/>
  <c r="I203" i="1"/>
  <c r="I199" i="1"/>
  <c r="I197" i="1"/>
  <c r="I195" i="1"/>
  <c r="I183" i="1"/>
  <c r="I118" i="1"/>
  <c r="I102" i="1"/>
  <c r="I83" i="1"/>
  <c r="I27" i="1"/>
  <c r="I22" i="1" s="1"/>
  <c r="I20" i="1"/>
  <c r="I19" i="1" s="1"/>
  <c r="I17" i="1"/>
  <c r="I16" i="1" s="1"/>
  <c r="I14" i="1"/>
  <c r="I13" i="1" s="1"/>
  <c r="I11" i="1"/>
  <c r="I10" i="1" s="1"/>
  <c r="H597" i="1"/>
  <c r="H593" i="1"/>
  <c r="H585" i="1"/>
  <c r="H570" i="1"/>
  <c r="H569" i="1" s="1"/>
  <c r="H563" i="1"/>
  <c r="H561" i="1"/>
  <c r="H560" i="1" s="1"/>
  <c r="H558" i="1"/>
  <c r="H557" i="1" s="1"/>
  <c r="H547" i="1"/>
  <c r="H545" i="1"/>
  <c r="H544" i="1" s="1"/>
  <c r="H542" i="1"/>
  <c r="H541" i="1" s="1"/>
  <c r="H533" i="1"/>
  <c r="H531" i="1"/>
  <c r="H525" i="1"/>
  <c r="H524" i="1" s="1"/>
  <c r="H522" i="1"/>
  <c r="H521" i="1" s="1"/>
  <c r="H519" i="1"/>
  <c r="H518" i="1" s="1"/>
  <c r="H515" i="1"/>
  <c r="H513" i="1"/>
  <c r="H512" i="1" s="1"/>
  <c r="H510" i="1"/>
  <c r="H509" i="1" s="1"/>
  <c r="H502" i="1"/>
  <c r="H499" i="1"/>
  <c r="H497" i="1"/>
  <c r="H496" i="1" s="1"/>
  <c r="H491" i="1"/>
  <c r="H484" i="1"/>
  <c r="H478" i="1"/>
  <c r="H459" i="1"/>
  <c r="H458" i="1" s="1"/>
  <c r="H456" i="1"/>
  <c r="H455" i="1" s="1"/>
  <c r="H453" i="1"/>
  <c r="H452" i="1" s="1"/>
  <c r="H449" i="1"/>
  <c r="H448" i="1" s="1"/>
  <c r="H445" i="1"/>
  <c r="H444" i="1" s="1"/>
  <c r="H438" i="1"/>
  <c r="H437" i="1" s="1"/>
  <c r="H433" i="1"/>
  <c r="H432" i="1" s="1"/>
  <c r="H227" i="1"/>
  <c r="H203" i="1"/>
  <c r="H199" i="1"/>
  <c r="H197" i="1"/>
  <c r="H195" i="1"/>
  <c r="H183" i="1"/>
  <c r="H99" i="1"/>
  <c r="H87" i="1"/>
  <c r="H27" i="1"/>
  <c r="H22" i="1" s="1"/>
  <c r="H20" i="1"/>
  <c r="H19" i="1" s="1"/>
  <c r="H17" i="1"/>
  <c r="H16" i="1" s="1"/>
  <c r="H14" i="1"/>
  <c r="H13" i="1" s="1"/>
  <c r="H11" i="1"/>
  <c r="H10" i="1" s="1"/>
  <c r="G597" i="1"/>
  <c r="G593" i="1"/>
  <c r="G585" i="1"/>
  <c r="G570" i="1"/>
  <c r="G569" i="1" s="1"/>
  <c r="G563" i="1"/>
  <c r="G561" i="1"/>
  <c r="G560" i="1" s="1"/>
  <c r="G558" i="1"/>
  <c r="G557" i="1" s="1"/>
  <c r="G547" i="1"/>
  <c r="G545" i="1"/>
  <c r="G544" i="1" s="1"/>
  <c r="G542" i="1"/>
  <c r="G541" i="1" s="1"/>
  <c r="G533" i="1"/>
  <c r="G531" i="1"/>
  <c r="G525" i="1"/>
  <c r="G524" i="1" s="1"/>
  <c r="G522" i="1"/>
  <c r="G521" i="1" s="1"/>
  <c r="G519" i="1"/>
  <c r="G518" i="1" s="1"/>
  <c r="G515" i="1"/>
  <c r="G513" i="1"/>
  <c r="G512" i="1" s="1"/>
  <c r="G510" i="1"/>
  <c r="G509" i="1" s="1"/>
  <c r="G506" i="1"/>
  <c r="G502" i="1"/>
  <c r="G499" i="1"/>
  <c r="G497" i="1"/>
  <c r="G496" i="1" s="1"/>
  <c r="G491" i="1"/>
  <c r="G488" i="1"/>
  <c r="G484" i="1"/>
  <c r="G478" i="1"/>
  <c r="G459" i="1"/>
  <c r="G458" i="1" s="1"/>
  <c r="G456" i="1"/>
  <c r="G455" i="1" s="1"/>
  <c r="G453" i="1"/>
  <c r="G452" i="1" s="1"/>
  <c r="G449" i="1"/>
  <c r="G448" i="1" s="1"/>
  <c r="G445" i="1"/>
  <c r="G444" i="1" s="1"/>
  <c r="G438" i="1"/>
  <c r="G437" i="1" s="1"/>
  <c r="G433" i="1"/>
  <c r="G432" i="1" s="1"/>
  <c r="G227" i="1"/>
  <c r="G203" i="1"/>
  <c r="G199" i="1"/>
  <c r="G197" i="1"/>
  <c r="G195" i="1"/>
  <c r="G183" i="1"/>
  <c r="G100" i="1"/>
  <c r="G83" i="1"/>
  <c r="G27" i="1"/>
  <c r="G22" i="1" s="1"/>
  <c r="G20" i="1"/>
  <c r="G19" i="1" s="1"/>
  <c r="G17" i="1"/>
  <c r="G16" i="1" s="1"/>
  <c r="G14" i="1"/>
  <c r="G13" i="1" s="1"/>
  <c r="G11" i="1"/>
  <c r="G10" i="1" s="1"/>
  <c r="G572" i="1" l="1"/>
  <c r="H572" i="1"/>
  <c r="L572" i="1" s="1"/>
  <c r="J463" i="1"/>
  <c r="H463" i="1"/>
  <c r="I463" i="1"/>
  <c r="G463" i="1"/>
  <c r="G182" i="1"/>
  <c r="G99" i="1"/>
  <c r="I182" i="1"/>
  <c r="J182" i="1"/>
  <c r="H182" i="1"/>
  <c r="I99" i="1"/>
  <c r="J99" i="1"/>
  <c r="J527" i="1"/>
  <c r="G42" i="1"/>
  <c r="G527" i="1"/>
  <c r="H527" i="1"/>
  <c r="G87" i="1"/>
  <c r="I527" i="1"/>
  <c r="I87" i="1"/>
  <c r="H42" i="1"/>
  <c r="I42" i="1"/>
  <c r="J42" i="1"/>
  <c r="J87" i="1"/>
  <c r="G9" i="1" l="1"/>
  <c r="H9" i="1"/>
  <c r="L9" i="1" s="1"/>
  <c r="J9" i="1"/>
  <c r="I9" i="1"/>
  <c r="F563" i="1"/>
  <c r="F548" i="1"/>
  <c r="F547" i="1" s="1"/>
  <c r="F503" i="1"/>
  <c r="F502" i="1" s="1"/>
  <c r="F489" i="1"/>
  <c r="F488" i="1" s="1"/>
  <c r="F485" i="1"/>
  <c r="F484" i="1" s="1"/>
  <c r="F482" i="1"/>
  <c r="F478" i="1"/>
  <c r="F474" i="1"/>
  <c r="F470" i="1"/>
  <c r="F464" i="1"/>
  <c r="F463" i="1" l="1"/>
  <c r="F87" i="1"/>
  <c r="F600" i="1" l="1"/>
  <c r="F597" i="1"/>
  <c r="F593" i="1"/>
  <c r="F591" i="1"/>
  <c r="F585" i="1"/>
  <c r="F581" i="1"/>
  <c r="F572" i="1" l="1"/>
  <c r="F570" i="1"/>
  <c r="F569" i="1" s="1"/>
  <c r="F561" i="1"/>
  <c r="F560" i="1" s="1"/>
  <c r="F558" i="1"/>
  <c r="F557" i="1" s="1"/>
  <c r="F545" i="1"/>
  <c r="F544" i="1" s="1"/>
  <c r="F542" i="1"/>
  <c r="F541" i="1" s="1"/>
  <c r="F539" i="1"/>
  <c r="F537" i="1"/>
  <c r="F534" i="1"/>
  <c r="F533" i="1" s="1"/>
  <c r="F525" i="1"/>
  <c r="F524" i="1" s="1"/>
  <c r="F522" i="1"/>
  <c r="F521" i="1" s="1"/>
  <c r="F519" i="1"/>
  <c r="F518" i="1" s="1"/>
  <c r="F516" i="1"/>
  <c r="F515" i="1" s="1"/>
  <c r="F513" i="1"/>
  <c r="F512" i="1" s="1"/>
  <c r="F510" i="1"/>
  <c r="F509" i="1" s="1"/>
  <c r="F506" i="1"/>
  <c r="F500" i="1"/>
  <c r="F499" i="1" s="1"/>
  <c r="F497" i="1"/>
  <c r="F496" i="1" s="1"/>
  <c r="F492" i="1"/>
  <c r="F491" i="1" s="1"/>
  <c r="F459" i="1"/>
  <c r="F458" i="1" s="1"/>
  <c r="F456" i="1"/>
  <c r="F455" i="1" s="1"/>
  <c r="F453" i="1"/>
  <c r="F452" i="1" s="1"/>
  <c r="F449" i="1"/>
  <c r="F448" i="1" s="1"/>
  <c r="F445" i="1"/>
  <c r="F444" i="1" s="1"/>
  <c r="F438" i="1"/>
  <c r="F437" i="1" s="1"/>
  <c r="F433" i="1"/>
  <c r="F432" i="1" s="1"/>
  <c r="F227" i="1"/>
  <c r="F203" i="1"/>
  <c r="F199" i="1"/>
  <c r="F197" i="1"/>
  <c r="F195" i="1"/>
  <c r="F183" i="1"/>
  <c r="F118" i="1"/>
  <c r="F116" i="1"/>
  <c r="F83" i="1"/>
  <c r="F27" i="1"/>
  <c r="F22" i="1" s="1"/>
  <c r="F20" i="1"/>
  <c r="F19" i="1" s="1"/>
  <c r="F17" i="1"/>
  <c r="F16" i="1" s="1"/>
  <c r="F14" i="1"/>
  <c r="F13" i="1" s="1"/>
  <c r="F11" i="1"/>
  <c r="F10" i="1" s="1"/>
  <c r="F536" i="1" l="1"/>
  <c r="F99" i="1"/>
  <c r="F182" i="1"/>
  <c r="F42" i="1"/>
  <c r="F9" i="1" l="1"/>
</calcChain>
</file>

<file path=xl/sharedStrings.xml><?xml version="1.0" encoding="utf-8"?>
<sst xmlns="http://schemas.openxmlformats.org/spreadsheetml/2006/main" count="1415" uniqueCount="683">
  <si>
    <t/>
  </si>
  <si>
    <t>Secretariatul Parlamentului RM</t>
  </si>
  <si>
    <t>0101</t>
  </si>
  <si>
    <t>01</t>
  </si>
  <si>
    <t>Activitatea Parlamentului</t>
  </si>
  <si>
    <t>0102</t>
  </si>
  <si>
    <t>02</t>
  </si>
  <si>
    <t>0201</t>
  </si>
  <si>
    <t>0103</t>
  </si>
  <si>
    <t>04</t>
  </si>
  <si>
    <t>0401</t>
  </si>
  <si>
    <t>Curtea de Conturi</t>
  </si>
  <si>
    <t>0104</t>
  </si>
  <si>
    <t>05</t>
  </si>
  <si>
    <t>0510</t>
  </si>
  <si>
    <t>Cancelaria de Stat</t>
  </si>
  <si>
    <t>03</t>
  </si>
  <si>
    <t>0301</t>
  </si>
  <si>
    <t>0302</t>
  </si>
  <si>
    <t>0303</t>
  </si>
  <si>
    <t>08</t>
  </si>
  <si>
    <t>0807</t>
  </si>
  <si>
    <t>16</t>
  </si>
  <si>
    <t>1606</t>
  </si>
  <si>
    <t>24</t>
  </si>
  <si>
    <t>2403</t>
  </si>
  <si>
    <t>80</t>
  </si>
  <si>
    <t>8004</t>
  </si>
  <si>
    <t>8013</t>
  </si>
  <si>
    <t>8018</t>
  </si>
  <si>
    <t>88</t>
  </si>
  <si>
    <t>8810</t>
  </si>
  <si>
    <t>8812</t>
  </si>
  <si>
    <t>Ministerul Economiei</t>
  </si>
  <si>
    <t>50</t>
  </si>
  <si>
    <t>5001</t>
  </si>
  <si>
    <t>5002</t>
  </si>
  <si>
    <t>5004</t>
  </si>
  <si>
    <t>5008</t>
  </si>
  <si>
    <t>5009</t>
  </si>
  <si>
    <t>5011</t>
  </si>
  <si>
    <t>58</t>
  </si>
  <si>
    <t>5801</t>
  </si>
  <si>
    <t>5802</t>
  </si>
  <si>
    <t>5803</t>
  </si>
  <si>
    <t>5804</t>
  </si>
  <si>
    <t>5805</t>
  </si>
  <si>
    <t>60</t>
  </si>
  <si>
    <t>6002</t>
  </si>
  <si>
    <t>68</t>
  </si>
  <si>
    <t>6802</t>
  </si>
  <si>
    <t>6804</t>
  </si>
  <si>
    <t>6805</t>
  </si>
  <si>
    <t>0203</t>
  </si>
  <si>
    <t>0501</t>
  </si>
  <si>
    <t>0502</t>
  </si>
  <si>
    <t>0503</t>
  </si>
  <si>
    <t>0504</t>
  </si>
  <si>
    <t>0505</t>
  </si>
  <si>
    <t>0508</t>
  </si>
  <si>
    <t>Ministerul Justitiei</t>
  </si>
  <si>
    <t>0204</t>
  </si>
  <si>
    <t>12</t>
  </si>
  <si>
    <t>40</t>
  </si>
  <si>
    <t>4001</t>
  </si>
  <si>
    <t>4008</t>
  </si>
  <si>
    <t>4009</t>
  </si>
  <si>
    <t>4010</t>
  </si>
  <si>
    <t>4015</t>
  </si>
  <si>
    <t>4016</t>
  </si>
  <si>
    <t>43</t>
  </si>
  <si>
    <t>4302</t>
  </si>
  <si>
    <t>90</t>
  </si>
  <si>
    <t>9004</t>
  </si>
  <si>
    <t>9010</t>
  </si>
  <si>
    <t>9011</t>
  </si>
  <si>
    <t>Ministerul Afacerilor Interne</t>
  </si>
  <si>
    <t>0205</t>
  </si>
  <si>
    <t>35</t>
  </si>
  <si>
    <t>3501</t>
  </si>
  <si>
    <t>3502</t>
  </si>
  <si>
    <t>3503</t>
  </si>
  <si>
    <t>3504</t>
  </si>
  <si>
    <t>3505</t>
  </si>
  <si>
    <t>3506</t>
  </si>
  <si>
    <t>37</t>
  </si>
  <si>
    <t>3702</t>
  </si>
  <si>
    <t>70</t>
  </si>
  <si>
    <t>7006</t>
  </si>
  <si>
    <t>0206</t>
  </si>
  <si>
    <t>06</t>
  </si>
  <si>
    <t>0601</t>
  </si>
  <si>
    <t>0602</t>
  </si>
  <si>
    <t>0207</t>
  </si>
  <si>
    <t>31</t>
  </si>
  <si>
    <t>3101</t>
  </si>
  <si>
    <t>3104</t>
  </si>
  <si>
    <t>61</t>
  </si>
  <si>
    <t>6101</t>
  </si>
  <si>
    <t>6104</t>
  </si>
  <si>
    <t>6105</t>
  </si>
  <si>
    <t>64</t>
  </si>
  <si>
    <t>6402</t>
  </si>
  <si>
    <t>66</t>
  </si>
  <si>
    <t>6602</t>
  </si>
  <si>
    <t>7002</t>
  </si>
  <si>
    <t>75</t>
  </si>
  <si>
    <t>7503</t>
  </si>
  <si>
    <t>7504</t>
  </si>
  <si>
    <t>1605</t>
  </si>
  <si>
    <t>19</t>
  </si>
  <si>
    <t>1908</t>
  </si>
  <si>
    <t>5007</t>
  </si>
  <si>
    <t>51</t>
  </si>
  <si>
    <t>5101</t>
  </si>
  <si>
    <t>5102</t>
  </si>
  <si>
    <t>5103</t>
  </si>
  <si>
    <t>5104</t>
  </si>
  <si>
    <t>5105</t>
  </si>
  <si>
    <t>5106</t>
  </si>
  <si>
    <t>5107</t>
  </si>
  <si>
    <t>8806</t>
  </si>
  <si>
    <t>8809</t>
  </si>
  <si>
    <t>8813</t>
  </si>
  <si>
    <t>8814</t>
  </si>
  <si>
    <t>9006</t>
  </si>
  <si>
    <t>6403</t>
  </si>
  <si>
    <t>5010</t>
  </si>
  <si>
    <t>5108</t>
  </si>
  <si>
    <t>59</t>
  </si>
  <si>
    <t>5902</t>
  </si>
  <si>
    <t>5903</t>
  </si>
  <si>
    <t>7001</t>
  </si>
  <si>
    <t>7003</t>
  </si>
  <si>
    <t>7004</t>
  </si>
  <si>
    <t>7005</t>
  </si>
  <si>
    <t>7007</t>
  </si>
  <si>
    <t>7008</t>
  </si>
  <si>
    <t>1602</t>
  </si>
  <si>
    <t>1901</t>
  </si>
  <si>
    <t>1907</t>
  </si>
  <si>
    <t>5807</t>
  </si>
  <si>
    <t>85</t>
  </si>
  <si>
    <t>8502</t>
  </si>
  <si>
    <t>8504</t>
  </si>
  <si>
    <t>8801</t>
  </si>
  <si>
    <t>8804</t>
  </si>
  <si>
    <t>8805</t>
  </si>
  <si>
    <t>8808</t>
  </si>
  <si>
    <t>8815</t>
  </si>
  <si>
    <t>8816</t>
  </si>
  <si>
    <t>8501</t>
  </si>
  <si>
    <t>8503</t>
  </si>
  <si>
    <t>8510</t>
  </si>
  <si>
    <t>5003</t>
  </si>
  <si>
    <t>9001</t>
  </si>
  <si>
    <t>9008</t>
  </si>
  <si>
    <t>9009</t>
  </si>
  <si>
    <t>9012</t>
  </si>
  <si>
    <t>9017</t>
  </si>
  <si>
    <t>9019</t>
  </si>
  <si>
    <t>9020</t>
  </si>
  <si>
    <t>1604</t>
  </si>
  <si>
    <t>8001</t>
  </si>
  <si>
    <t>8006</t>
  </si>
  <si>
    <t>8007</t>
  </si>
  <si>
    <t>8014</t>
  </si>
  <si>
    <t>8019</t>
  </si>
  <si>
    <t>8811</t>
  </si>
  <si>
    <t>86</t>
  </si>
  <si>
    <t>8601</t>
  </si>
  <si>
    <t>8602</t>
  </si>
  <si>
    <t>8603</t>
  </si>
  <si>
    <t>15</t>
  </si>
  <si>
    <t>0241</t>
  </si>
  <si>
    <t>1201</t>
  </si>
  <si>
    <t>1202</t>
  </si>
  <si>
    <t>1204</t>
  </si>
  <si>
    <t>0242</t>
  </si>
  <si>
    <t>69</t>
  </si>
  <si>
    <t>6901</t>
  </si>
  <si>
    <t>6902</t>
  </si>
  <si>
    <t>6903</t>
  </si>
  <si>
    <t>6904</t>
  </si>
  <si>
    <t>6905</t>
  </si>
  <si>
    <t>0243</t>
  </si>
  <si>
    <t>2401</t>
  </si>
  <si>
    <t>2402</t>
  </si>
  <si>
    <t>0244</t>
  </si>
  <si>
    <t>54</t>
  </si>
  <si>
    <t>5401</t>
  </si>
  <si>
    <t>5402</t>
  </si>
  <si>
    <t>0247</t>
  </si>
  <si>
    <t>48</t>
  </si>
  <si>
    <t>4802</t>
  </si>
  <si>
    <t>0275</t>
  </si>
  <si>
    <t>0277</t>
  </si>
  <si>
    <t>Centrul Serviciului Civil</t>
  </si>
  <si>
    <t>0279</t>
  </si>
  <si>
    <t>3105</t>
  </si>
  <si>
    <t>Consiliul Superior al Magistraturii</t>
  </si>
  <si>
    <t>4002</t>
  </si>
  <si>
    <t>Oficiul Avocatului Poporului</t>
  </si>
  <si>
    <t>0402</t>
  </si>
  <si>
    <t>22</t>
  </si>
  <si>
    <t>2202</t>
  </si>
  <si>
    <t>0403</t>
  </si>
  <si>
    <t>1503</t>
  </si>
  <si>
    <t>Consiliul Coordonator al Audiovizualului</t>
  </si>
  <si>
    <t>0404</t>
  </si>
  <si>
    <t>8509</t>
  </si>
  <si>
    <t>0405</t>
  </si>
  <si>
    <t>5005</t>
  </si>
  <si>
    <t>0406</t>
  </si>
  <si>
    <t>36</t>
  </si>
  <si>
    <t>3601</t>
  </si>
  <si>
    <t>3602</t>
  </si>
  <si>
    <t>0407</t>
  </si>
  <si>
    <t>07</t>
  </si>
  <si>
    <t>0702</t>
  </si>
  <si>
    <t>0408</t>
  </si>
  <si>
    <t>0409</t>
  </si>
  <si>
    <t>4012</t>
  </si>
  <si>
    <t>8505</t>
  </si>
  <si>
    <t>8802</t>
  </si>
  <si>
    <t>0799</t>
  </si>
  <si>
    <t>00</t>
  </si>
  <si>
    <t>0000</t>
  </si>
  <si>
    <t>0604</t>
  </si>
  <si>
    <t>0802</t>
  </si>
  <si>
    <t>0803</t>
  </si>
  <si>
    <t>0808</t>
  </si>
  <si>
    <t>11</t>
  </si>
  <si>
    <t>1101</t>
  </si>
  <si>
    <t>1102</t>
  </si>
  <si>
    <t>1103</t>
  </si>
  <si>
    <t>17</t>
  </si>
  <si>
    <t>1701</t>
  </si>
  <si>
    <t>1702</t>
  </si>
  <si>
    <t>8020</t>
  </si>
  <si>
    <t>8604</t>
  </si>
  <si>
    <t>8817</t>
  </si>
  <si>
    <t>9014</t>
  </si>
  <si>
    <t>9015</t>
  </si>
  <si>
    <t>9016</t>
  </si>
  <si>
    <t>9023</t>
  </si>
  <si>
    <t>9030</t>
  </si>
  <si>
    <t>9032</t>
  </si>
  <si>
    <t>Denumirea</t>
  </si>
  <si>
    <t>Cod</t>
  </si>
  <si>
    <t>Program</t>
  </si>
  <si>
    <t>2</t>
  </si>
  <si>
    <t>7</t>
  </si>
  <si>
    <t>Aparatul Președintelui Republicii Moldova</t>
  </si>
  <si>
    <t>Activitatea Președintelui Republicii Moldova</t>
  </si>
  <si>
    <t>Cheltuieli și active nefinanciare, total</t>
  </si>
  <si>
    <t>Curtea Constituțională</t>
  </si>
  <si>
    <t>Jurisdicție constituțională</t>
  </si>
  <si>
    <t>Auditul extern al finanțelor publice</t>
  </si>
  <si>
    <t xml:space="preserve"> e-Transformare a Guvernării</t>
  </si>
  <si>
    <t xml:space="preserve"> Servicii de suport pentru exercitarea guvernării</t>
  </si>
  <si>
    <t xml:space="preserve"> Exercitarea guvernării</t>
  </si>
  <si>
    <t xml:space="preserve"> Învățământ  superior</t>
  </si>
  <si>
    <t xml:space="preserve"> Perfecționarea cadrelor</t>
  </si>
  <si>
    <t xml:space="preserve"> Susținerea întreprinderilor mici și mijlocii</t>
  </si>
  <si>
    <t>Ministerul Finanțelor</t>
  </si>
  <si>
    <t xml:space="preserve"> Politici și management în domeniul bugetar-fiscal</t>
  </si>
  <si>
    <t xml:space="preserve"> Administrarea veniturilor publice</t>
  </si>
  <si>
    <t xml:space="preserve"> Inspecția financiară</t>
  </si>
  <si>
    <t xml:space="preserve"> Administrarea achizițiilor publice</t>
  </si>
  <si>
    <t xml:space="preserve"> Politici și management în domeniul  afacerilor interne</t>
  </si>
  <si>
    <t xml:space="preserve"> Ordine și siguranța publică</t>
  </si>
  <si>
    <t xml:space="preserve"> Migrație și azil</t>
  </si>
  <si>
    <t xml:space="preserve"> Trupe de carabinieri</t>
  </si>
  <si>
    <t xml:space="preserve"> Servicii de suport în domeniul afacerilor interne</t>
  </si>
  <si>
    <t xml:space="preserve"> Managementul frontierei</t>
  </si>
  <si>
    <t xml:space="preserve"> Protecția civilă și apărarea  împotriva incendiilor</t>
  </si>
  <si>
    <t>Ministerul Afacerilor Externe și Integrării Europene</t>
  </si>
  <si>
    <t xml:space="preserve"> Politici și management în domeniul relațiilor externe</t>
  </si>
  <si>
    <t>Ministerul Apărării</t>
  </si>
  <si>
    <t xml:space="preserve"> Politici și management în domeniul apărării</t>
  </si>
  <si>
    <t xml:space="preserve"> Servicii de suport în domeniul apărării  naționale</t>
  </si>
  <si>
    <t>Ministerul Agriculturii și Industriei Alimentare</t>
  </si>
  <si>
    <t xml:space="preserve"> Cercetări științifice aplicate în direcția strategică "Patrimoniul național și dezvoltarea societății"</t>
  </si>
  <si>
    <t xml:space="preserve"> Servicii de suport pentru sfera științei și inovării</t>
  </si>
  <si>
    <t xml:space="preserve"> Susținerea culturii scrise</t>
  </si>
  <si>
    <t>Ministerul Sănătății</t>
  </si>
  <si>
    <t>Biroul Național de Statistică al Republicii Moldova</t>
  </si>
  <si>
    <t>Agenția Relații Funciare și Cadastru</t>
  </si>
  <si>
    <t xml:space="preserve"> Geodezie, cartografie și geoinformatică</t>
  </si>
  <si>
    <t>Biroul Relații Interetnice</t>
  </si>
  <si>
    <t>Agenția "Moldsilva"</t>
  </si>
  <si>
    <t>Centrul Național Anticorupție</t>
  </si>
  <si>
    <t>Agenția Națională pentru Siguranța Alimentelor</t>
  </si>
  <si>
    <t>Agenția Națională Antidoping</t>
  </si>
  <si>
    <t>4018</t>
  </si>
  <si>
    <t>Procuratura Generală</t>
  </si>
  <si>
    <t>Comisia Electorală Centrală</t>
  </si>
  <si>
    <t>Centrul Național pentru Protecția Datelor cu Caracter Personal</t>
  </si>
  <si>
    <t>Consiliul Concurenței</t>
  </si>
  <si>
    <t>Serviciul de Informații și Securitate</t>
  </si>
  <si>
    <t>Autoritatea Națională de Integritate</t>
  </si>
  <si>
    <t>Serviciul de Protecție și Pază de Stat</t>
  </si>
  <si>
    <t>Consiliul pentru prevenirea și eliminarea discriminării și asigurării egalității</t>
  </si>
  <si>
    <t>Academia de Științe a Moldovei</t>
  </si>
  <si>
    <t>Agenția Națională pentru Soluționarea Contestațiilor</t>
  </si>
  <si>
    <t>0410</t>
  </si>
  <si>
    <t>Institutul Național al Justiției</t>
  </si>
  <si>
    <t>Instituția Publică Națională a Audiovizualului Compania "Teleradio-Moldova"</t>
  </si>
  <si>
    <t>Fondul de investiții sociale</t>
  </si>
  <si>
    <t>Fondul de Dezvoltare Durabilă Moldova</t>
  </si>
  <si>
    <t>Acțiuni generale</t>
  </si>
  <si>
    <t>0218</t>
  </si>
  <si>
    <t>Ministerul Economiei și Infrastructurii</t>
  </si>
  <si>
    <t>0219</t>
  </si>
  <si>
    <t>Ministerul Agriculturii, Dezvoltării Regionale și Mediului</t>
  </si>
  <si>
    <t>0220</t>
  </si>
  <si>
    <t>Ministerul Educației, Culturii și Cercetării</t>
  </si>
  <si>
    <t>0221</t>
  </si>
  <si>
    <t>Ministerul Sănătății, Muncii și Protecției Sociale</t>
  </si>
  <si>
    <t>Agenția Medicamentului și Dispozitivelor Medicale</t>
  </si>
  <si>
    <t>0248</t>
  </si>
  <si>
    <t>0249</t>
  </si>
  <si>
    <t>Agenția Proprietății Publice</t>
  </si>
  <si>
    <t>Consiliul Superior al Procurorilor</t>
  </si>
  <si>
    <t>0304</t>
  </si>
  <si>
    <t>Servicii în domeniul economiei</t>
  </si>
  <si>
    <t>Sistemul de curierat</t>
  </si>
  <si>
    <t>Servicii de arhivă</t>
  </si>
  <si>
    <t xml:space="preserve">Politici și management al rezervelor materiale ale statului </t>
  </si>
  <si>
    <t>Rezerve materialeale statului</t>
  </si>
  <si>
    <t>Servicii de suport în domeniului rezervelor materiale ale statului</t>
  </si>
  <si>
    <t xml:space="preserve"> Protecție a familiei și copilului</t>
  </si>
  <si>
    <t xml:space="preserve"> Forțele Armatei Naționale</t>
  </si>
  <si>
    <t>Asistența medicală primară</t>
  </si>
  <si>
    <t>Asistența medicală spitalicească</t>
  </si>
  <si>
    <t>Invățământ</t>
  </si>
  <si>
    <t>Învățământ superior</t>
  </si>
  <si>
    <t>Edificarea societății informaționale</t>
  </si>
  <si>
    <t>Tehnologii informaționale</t>
  </si>
  <si>
    <t>Executivul și serviciilede suport</t>
  </si>
  <si>
    <t>Administrarea proprietății publice</t>
  </si>
  <si>
    <t>0250</t>
  </si>
  <si>
    <t>0251</t>
  </si>
  <si>
    <t>0252</t>
  </si>
  <si>
    <t>Agenția Națională pentru Cercetare și Dezvoltare</t>
  </si>
  <si>
    <t>Domenii generale de stat</t>
  </si>
  <si>
    <t>Cercetări știintifice aplicate în derecția strategică „Patrimoniul național și dezvoltarea societății”</t>
  </si>
  <si>
    <t>Cercetările știintifice fundamentale</t>
  </si>
  <si>
    <t xml:space="preserve">Cercetări științifice fundamentale în direcția strategică „Materiale,tehnologii și produse inovative”  </t>
  </si>
  <si>
    <t>Managementul generale economice și comerciale</t>
  </si>
  <si>
    <t>Agenția de Investiții</t>
  </si>
  <si>
    <t>Promovarea exportului</t>
  </si>
  <si>
    <t>5016</t>
  </si>
  <si>
    <t>Promovarea investițiilor</t>
  </si>
  <si>
    <t>Agenția de Stat pentru Proprietatea Intelectuală</t>
  </si>
  <si>
    <t>Proprietatea intelectuală</t>
  </si>
  <si>
    <t>0411</t>
  </si>
  <si>
    <t>Serviciul Prevenirea și Combaterea Spalarii Banilor</t>
  </si>
  <si>
    <t>Prevenirea și combaterea corupției,spalarii banilor și finanțării terorizmului</t>
  </si>
  <si>
    <t>Prevenirea și combaterea spalarii banilor și finanțării terorizmului</t>
  </si>
  <si>
    <t>(mii lei)</t>
  </si>
  <si>
    <t>Geodezia, cartografia şi cadastrul</t>
  </si>
  <si>
    <t>Sistem de evaluare şi reevaluare a bunurilor imobiliare</t>
  </si>
  <si>
    <t>Cercetări ştiinţifice fundamentale în direcţie strategică ”Biotehnologie”</t>
  </si>
  <si>
    <t>Cercetări ştiinţifice fundamentale în direcţie strategică ”Patrimoniul naţional şi dezvoltarea societăţii”</t>
  </si>
  <si>
    <t>Curriculum</t>
  </si>
  <si>
    <t>0412</t>
  </si>
  <si>
    <t>Dezvoltarea gospodăriei de locuinţe şi serviciilor comunale</t>
  </si>
  <si>
    <t>Gestionarea şi menţinerea fondului locativ</t>
  </si>
  <si>
    <t>Dezvoltarea transportului auto</t>
  </si>
  <si>
    <t>la Nota informativă</t>
  </si>
  <si>
    <t>8</t>
  </si>
  <si>
    <t>9</t>
  </si>
  <si>
    <t>10</t>
  </si>
  <si>
    <t>Organizarea activităţii sistemului Procuraturii</t>
  </si>
  <si>
    <t>Legislativul și serviciile de suport</t>
  </si>
  <si>
    <t>Președintele Republicii Moldova</t>
  </si>
  <si>
    <t>Constituționalitatea</t>
  </si>
  <si>
    <t>Managementul finanțelor publice</t>
  </si>
  <si>
    <t>Executivul și serviciile de suport</t>
  </si>
  <si>
    <t>Cercetările științifice fundamentale</t>
  </si>
  <si>
    <t>Diaspora și minoritățile naționale</t>
  </si>
  <si>
    <t>Sănătatea publică și serviciile medicale</t>
  </si>
  <si>
    <t>Învățământ</t>
  </si>
  <si>
    <t>Servicii generale economice și comerciale</t>
  </si>
  <si>
    <t>Dezvoltarea sectorului energetic</t>
  </si>
  <si>
    <t>Dezvoltarea industriei</t>
  </si>
  <si>
    <t>Managementul finantelor publice</t>
  </si>
  <si>
    <t>Sistemul statistic, de arhivare și  stare civilă</t>
  </si>
  <si>
    <t>Justiția</t>
  </si>
  <si>
    <t>Sistemul penitenciar</t>
  </si>
  <si>
    <t>Rezervele materiale de stat și de mobilizare</t>
  </si>
  <si>
    <t>Afaceri interne</t>
  </si>
  <si>
    <t>Protecție și salvare în situații excepționale</t>
  </si>
  <si>
    <t>Protecția mediului</t>
  </si>
  <si>
    <t>Protecția socială</t>
  </si>
  <si>
    <t>Afacerile externe și cooperarea externă</t>
  </si>
  <si>
    <t>Apărarea Națională</t>
  </si>
  <si>
    <t>Dezvoltare regională și construcții</t>
  </si>
  <si>
    <t>Dezvoltarea transporturilor</t>
  </si>
  <si>
    <t>Dezvoltarea turismului</t>
  </si>
  <si>
    <t>Dezvoltarea gospodăriei de locuințe și serviciilor comunale</t>
  </si>
  <si>
    <t>Managementul  științei și inovării</t>
  </si>
  <si>
    <t>Dezvoltarea agriculturii</t>
  </si>
  <si>
    <t>Extracția  resurselor  minerale</t>
  </si>
  <si>
    <t>Servicii generale economice si comerciale</t>
  </si>
  <si>
    <t>Cultura, cultele și  odihna</t>
  </si>
  <si>
    <t>Tineret și sport</t>
  </si>
  <si>
    <t xml:space="preserve"> Serviciile de suport pentru activitatea Parlamentului </t>
  </si>
  <si>
    <t>Dezvoltarea regională și construcții</t>
  </si>
  <si>
    <t>Dezvoltarea reglementărilor tehnice naționale</t>
  </si>
  <si>
    <t>Geodezia, cartografia și cadastrul</t>
  </si>
  <si>
    <t>Dezvoltarea sectorului forestier național</t>
  </si>
  <si>
    <t>Prevenirea și combaterea corupției, spălării banilor și  finanțării terorismului</t>
  </si>
  <si>
    <t>Sistemul electoral</t>
  </si>
  <si>
    <t>Securitatea națională</t>
  </si>
  <si>
    <t>Conflictele de interese</t>
  </si>
  <si>
    <t xml:space="preserve"> Afaceri interne</t>
  </si>
  <si>
    <t>Securitatea naționala</t>
  </si>
  <si>
    <t>Transferuri între administrația publică de diferite nivele</t>
  </si>
  <si>
    <t>Datoria de stat și a autorităților publice locale</t>
  </si>
  <si>
    <t>Cercetări ştiinţifice aplicate în domeniul politicilor macroeconomice şi programelor de dezvoltare economică, în direcţia strategică ”Materiale, tehnologii şi produse inovative”</t>
  </si>
  <si>
    <t>Servicii generale economice şi comerciale</t>
  </si>
  <si>
    <t>Administrarea patrimoniului de stat</t>
  </si>
  <si>
    <t>Politici și management în domeniul sectorului forestier</t>
  </si>
  <si>
    <t>Susținerea diasporei</t>
  </si>
  <si>
    <t>Sănătate publică</t>
  </si>
  <si>
    <t>Asistența medicală  de reabilitare și recuperare</t>
  </si>
  <si>
    <t>Programe naționale și speciale în domeniul ocrotirii sănătății</t>
  </si>
  <si>
    <t>Învățământ  superior</t>
  </si>
  <si>
    <t>Perfecționarea cadrelor</t>
  </si>
  <si>
    <t>Politici și management în domeniul justiției</t>
  </si>
  <si>
    <t>Apărare a drepturilor și intereselor legale ale persoanelor</t>
  </si>
  <si>
    <t>Expertiza legală</t>
  </si>
  <si>
    <t>Sistem integrat de informare juridică</t>
  </si>
  <si>
    <t>Administrare judecătorească</t>
  </si>
  <si>
    <t>Asigurarea măsurilor alternative de detenție</t>
  </si>
  <si>
    <t>Managementul deșeurilor radioactive</t>
  </si>
  <si>
    <t xml:space="preserve"> Învățământ profesional-tehnic postsecundar</t>
  </si>
  <si>
    <t>Protecție a familiei și copilului</t>
  </si>
  <si>
    <t>Politici și management  în domeniul macroeconomic și de dezvoltare a economiei</t>
  </si>
  <si>
    <t>Promovarea exporturilor</t>
  </si>
  <si>
    <t>Susținerea întreprinderilor mici și mijlocii</t>
  </si>
  <si>
    <t>Protecția drepturilor consumatorilor</t>
  </si>
  <si>
    <t>Securitate industrială</t>
  </si>
  <si>
    <t>Politici și management în sectorul energetic</t>
  </si>
  <si>
    <t>Rețele și conducte de gaz</t>
  </si>
  <si>
    <t>Eficiența energetică și surse regenerabile</t>
  </si>
  <si>
    <t>Rețele electrice</t>
  </si>
  <si>
    <t>Rețele termice</t>
  </si>
  <si>
    <t>Dezvoltarea clusterială a sectorului industrial</t>
  </si>
  <si>
    <t>Dezvoltarea bazei normative în construcții</t>
  </si>
  <si>
    <t>Dezvoltarea drumurilor</t>
  </si>
  <si>
    <t>Dezvoltarea transportului  naval</t>
  </si>
  <si>
    <t>Dezvoltarea transportului  feroviar</t>
  </si>
  <si>
    <t>Dezvoltarea transportului  aerian</t>
  </si>
  <si>
    <t>Dezvoltarea sistemului național de  standardizare</t>
  </si>
  <si>
    <t>Dezvoltarea sistemului național de  metrologie</t>
  </si>
  <si>
    <t>Dezvoltarea sistemului național de  acreditare</t>
  </si>
  <si>
    <t xml:space="preserve"> Cercetări științifice fundamentale în direcția strategică "Biotehnologie"</t>
  </si>
  <si>
    <t>Cercetări științifice fundamentale în direcția strategică "Patrimoniul național și dezvoltarea societății"</t>
  </si>
  <si>
    <t>Pregătirea cadrelor prin postdoctorat</t>
  </si>
  <si>
    <t>Cercetări științifice aplicate în domeniul politicilor macroeconomice și programelor de dezvoltare economica, în direcția strategică "Materiale, tehno</t>
  </si>
  <si>
    <t>Dezvoltarea durabilă a sectoarelor fitotehnie și horticultură</t>
  </si>
  <si>
    <t>Creșterea și sănătatea animalelor</t>
  </si>
  <si>
    <t>Dezvoltarea viticulturii și vinificației</t>
  </si>
  <si>
    <t>Subvenționarea producătorilor agricoli</t>
  </si>
  <si>
    <t>Securitate alimentară</t>
  </si>
  <si>
    <t>Cercetări științifice aplicate în domeniul agriculturii, în direcția strategică "Biotehnologie"</t>
  </si>
  <si>
    <t>Sisteme de irigare și desecare</t>
  </si>
  <si>
    <t>Reglementare și control al extracției  resurselor  minerale utile</t>
  </si>
  <si>
    <t>Explorarea subsolului</t>
  </si>
  <si>
    <t>Implementarea proiectelor de dezvoltare regională</t>
  </si>
  <si>
    <t>Politici și management în domeniul protecției mediului</t>
  </si>
  <si>
    <t>Protecția și conservarea biodiversității</t>
  </si>
  <si>
    <t>Cercetări științifice aplicate în domeniul protecției mediului</t>
  </si>
  <si>
    <t>Atenuarea și adaptarea la schimbările climatice</t>
  </si>
  <si>
    <t>Aprovizionarea cu apă și canalizare</t>
  </si>
  <si>
    <t>Construcția locuințelor</t>
  </si>
  <si>
    <t>Învățământ  liceal</t>
  </si>
  <si>
    <t>Învățământ profesional-tehnic postsecundar</t>
  </si>
  <si>
    <t>Servicii generale în educație</t>
  </si>
  <si>
    <t xml:space="preserve"> Cercetări științifice fundamentale în direcția strategică "Materiale, tehnologii și produse inovative"</t>
  </si>
  <si>
    <t>Cercetări științifice fundamentale în direcția strategică "Eficiența energetică și valorificarea surselor regenerabile de energie"</t>
  </si>
  <si>
    <t>Cercetări științifice fundamentale în direcția strategică "Sănătate și biomedicină"</t>
  </si>
  <si>
    <t>Cercetări științifice fundamentale în direcția strategică "Biotehnologie"</t>
  </si>
  <si>
    <t>Politici și management în domeniul cercetărilor științifice</t>
  </si>
  <si>
    <t xml:space="preserve">Serviciile de suport pentru sfera științei și inovării </t>
  </si>
  <si>
    <t>Cercetări științifice aplicate în sectorul energetic în direcția strategică "Eficiența, energetică și valorificarea surselor regenerabile de energie"</t>
  </si>
  <si>
    <t>Cercetări științifice aplicate în domeniul sănătății publice și serviciilor medicale, în direcția strategică "Sănătate și biomedicina"</t>
  </si>
  <si>
    <t>Dezvoltarea culturii</t>
  </si>
  <si>
    <t>Potejarea și punerea în valoare a patrimoniului cultural național</t>
  </si>
  <si>
    <t>Susținerea cinematografiei</t>
  </si>
  <si>
    <t>Sport</t>
  </si>
  <si>
    <t>Tineret</t>
  </si>
  <si>
    <t>Politici și management în domeniul  educației,culturii și cercetării</t>
  </si>
  <si>
    <t>Învățământ  gimnazial</t>
  </si>
  <si>
    <t>Învățământ  special</t>
  </si>
  <si>
    <t>Învățământ   liceal</t>
  </si>
  <si>
    <t>Învățământ   profesional-tehnic secundar</t>
  </si>
  <si>
    <t>Învățământ   profesional-tehnic postsecundar</t>
  </si>
  <si>
    <t>Învățământ   superior</t>
  </si>
  <si>
    <t>Educație extrașcolară și susținerea elevilor dotați</t>
  </si>
  <si>
    <t xml:space="preserve">Asigurarea calității în învățământ </t>
  </si>
  <si>
    <t xml:space="preserve"> Cercetări științifice fundamentale în direcția strategică "Sănătate și biomedicină"</t>
  </si>
  <si>
    <t>Servicii de suport pentru sfera științei și inovării</t>
  </si>
  <si>
    <t>Servicii generale în domeniul forței de muncă</t>
  </si>
  <si>
    <t>Asistența medicală specializată de ambulatoriu</t>
  </si>
  <si>
    <t xml:space="preserve"> Medicina legală</t>
  </si>
  <si>
    <t>Dezvoltarea și modernizarea instituțiilor în domeniul ocrotirii sănătății</t>
  </si>
  <si>
    <t>Învățământ superior postuniversitar</t>
  </si>
  <si>
    <t xml:space="preserve"> Protecție a persoanelor în etate</t>
  </si>
  <si>
    <t xml:space="preserve"> Protecție a șomerilor</t>
  </si>
  <si>
    <t xml:space="preserve"> Protecție în domeniul asigurării cu locuințe</t>
  </si>
  <si>
    <t xml:space="preserve"> Protecție socială în cazuri excepționale</t>
  </si>
  <si>
    <t xml:space="preserve"> Serviciul public în domeniul protecției sociale</t>
  </si>
  <si>
    <t xml:space="preserve"> Susținerea activităților sistemului de protecție socială</t>
  </si>
  <si>
    <t xml:space="preserve"> Politici și management în domeniul statisticii</t>
  </si>
  <si>
    <t xml:space="preserve"> Lucrări statistice</t>
  </si>
  <si>
    <t xml:space="preserve"> Desfășurarea recensămintelor</t>
  </si>
  <si>
    <t>Politici și management în domeniul geodeziei, cartografiei și cadastrului</t>
  </si>
  <si>
    <t xml:space="preserve"> Dezvoltarea relațiilor funciare și a cadastrului</t>
  </si>
  <si>
    <t xml:space="preserve"> Valorificarea terenurilor noi și sporirea fertilității solurilor</t>
  </si>
  <si>
    <t xml:space="preserve"> Sistem de evaluare și reevaluare a bunurilor imobiliare</t>
  </si>
  <si>
    <t xml:space="preserve"> Politici și management în domeniul minorităților naționale</t>
  </si>
  <si>
    <t xml:space="preserve"> Relații interetnice</t>
  </si>
  <si>
    <t xml:space="preserve"> Politici și management în domeniul  sectorului forestier</t>
  </si>
  <si>
    <t>Prevenire, cercetare și combaterea  contravențiilor corupționale</t>
  </si>
  <si>
    <t>Management  al medicamentelor și dispozitivelor medicale</t>
  </si>
  <si>
    <t xml:space="preserve"> Politici și management în domeniul cercetărilor științifice</t>
  </si>
  <si>
    <t xml:space="preserve"> Pregătirea cadrelor prin postdoctorat</t>
  </si>
  <si>
    <t xml:space="preserve"> Cercetări ştiinţifice aplicate în domeniul politicilor macroeconomice şi programelor de dezvoltare economică, în direcţia strategică ”Materiale, tehnologii şi produse inovative”</t>
  </si>
  <si>
    <t xml:space="preserve"> Cercetări științifice aplicate în domeniul agriculturii, în direcția strategică "Biotehnologie"</t>
  </si>
  <si>
    <t>Cercetări științifice aplicate în domeniul sănătății publice și serviciilor medicale, în direcția strategică "Sănătate și biomedicină"</t>
  </si>
  <si>
    <t>Securitate alimentara</t>
  </si>
  <si>
    <t>Asigurarea calității în învățământ</t>
  </si>
  <si>
    <t>Politici și management în domeniul tineretului și sportului</t>
  </si>
  <si>
    <t>Serviciul civil de alternativă</t>
  </si>
  <si>
    <t>Organizare a sistemului judecătoresc</t>
  </si>
  <si>
    <t>Înfăptuirea justiției</t>
  </si>
  <si>
    <t>Implementare a politicii penale a statului</t>
  </si>
  <si>
    <t>Respectarea drepturilor și libertăților omului</t>
  </si>
  <si>
    <t>Protecția datelor personale</t>
  </si>
  <si>
    <t>Asigurarea controlului asupra instituțiilor în domeniul audiovizualului</t>
  </si>
  <si>
    <t>Protecția concurenței</t>
  </si>
  <si>
    <t>Politici și management în domeniul securității naționale</t>
  </si>
  <si>
    <t>Asigurarea securității de stat</t>
  </si>
  <si>
    <t xml:space="preserve"> Protecția împotriva discriminării</t>
  </si>
  <si>
    <t>Administrarea achizițiilor publice</t>
  </si>
  <si>
    <t xml:space="preserve"> Justiția</t>
  </si>
  <si>
    <t xml:space="preserve"> Instruire inițială și continuă în domeniul justiției</t>
  </si>
  <si>
    <t xml:space="preserve"> Susținerea  televiziunii și radiodifuziunii publice</t>
  </si>
  <si>
    <t xml:space="preserve"> Educație timpurie</t>
  </si>
  <si>
    <t>Învățământ  primar</t>
  </si>
  <si>
    <t>Politici și management în domeniul bugetar-fiscal</t>
  </si>
  <si>
    <t xml:space="preserve"> Cooperare externă</t>
  </si>
  <si>
    <t>Gestionarea fondurilor de rezervă și  de intervenție</t>
  </si>
  <si>
    <t>Reintegrarea țării</t>
  </si>
  <si>
    <t>Acțiuni cu caracter general</t>
  </si>
  <si>
    <t>Raporturi interbugetare pentru nivelarea posibilităților financiare</t>
  </si>
  <si>
    <t>Raporturi interbugetare cu destinație specială</t>
  </si>
  <si>
    <t>Raporturi interbugetare de compensare</t>
  </si>
  <si>
    <t>Datoria de stat externă</t>
  </si>
  <si>
    <t>Datoria de stat internă</t>
  </si>
  <si>
    <t>Asigurarea obligatorie de asistența medicală din partea statului</t>
  </si>
  <si>
    <t>Asigurarea de către stat a școlilor sportive la nivel local</t>
  </si>
  <si>
    <t>Asigurarea de către stat a învățământului la nivel local</t>
  </si>
  <si>
    <t>Susținerea suplimentară a unor categorii de populație</t>
  </si>
  <si>
    <t>Compensarea pierderilor pentru depunerile bănești ale cetățenilor în Banca de Economii</t>
  </si>
  <si>
    <t xml:space="preserve"> Protecția socială a persoanelor în situații de risc</t>
  </si>
  <si>
    <t xml:space="preserve"> Susținerea sistemului public de  asigurări sociale</t>
  </si>
  <si>
    <t xml:space="preserve"> Compensarea diferenței de tarife la energia electrică și gazele naturale  pentru populația din unele localități din raioanele Dubăsari și Căușeni și din satul Varnița din raionul Anenii Noi</t>
  </si>
  <si>
    <t xml:space="preserve"> Asistența socială de către stat a unor categorii de cetățeni la nivel local</t>
  </si>
  <si>
    <t>pentru anii 2019-2024</t>
  </si>
  <si>
    <t>Cercetări ștințifice aplicate în domeniul afacerilor interne</t>
  </si>
  <si>
    <t>Cercetări ştiinţifice aplicate în domeniul protecţiei mediului</t>
  </si>
  <si>
    <t>Protecţia mediului</t>
  </si>
  <si>
    <t>Politici şi management în domeniul tineretului şi sportului</t>
  </si>
  <si>
    <t>0222</t>
  </si>
  <si>
    <t>Dezvoltarea reglementărilor tehnice naţionale</t>
  </si>
  <si>
    <t>0223</t>
  </si>
  <si>
    <t>0224</t>
  </si>
  <si>
    <t>0225</t>
  </si>
  <si>
    <t>0226</t>
  </si>
  <si>
    <t>Ministerul Educației și Cercetării</t>
  </si>
  <si>
    <t>0227</t>
  </si>
  <si>
    <t>Ministerul Culturii</t>
  </si>
  <si>
    <t>0228</t>
  </si>
  <si>
    <t>Ministerul Muncii și Protecției Sociale</t>
  </si>
  <si>
    <t>0229</t>
  </si>
  <si>
    <t>Edificarea societăţii informaţionale</t>
  </si>
  <si>
    <t>1504</t>
  </si>
  <si>
    <t>Eficiență energetică și surse regenerabile</t>
  </si>
  <si>
    <t>Dezvoltare regională şi construcţii</t>
  </si>
  <si>
    <t>Politici și management  în domeniul infrastructurii și dezvoltării regionale</t>
  </si>
  <si>
    <t>6404</t>
  </si>
  <si>
    <t>6405</t>
  </si>
  <si>
    <t>6406</t>
  </si>
  <si>
    <t>Dezvoltarea transportului aerian</t>
  </si>
  <si>
    <t>7508</t>
  </si>
  <si>
    <t>Gestionarea și menținerea fondului locativ</t>
  </si>
  <si>
    <t>Învăţământ</t>
  </si>
  <si>
    <t>8803</t>
  </si>
  <si>
    <t>Educație timpurie</t>
  </si>
  <si>
    <t>Învățământ primar</t>
  </si>
  <si>
    <t>Învățământ gimnazial</t>
  </si>
  <si>
    <t>Tehnologii informaţionale în sistemul de alertă</t>
  </si>
  <si>
    <t>Managementul ştiinţei şi inovării</t>
  </si>
  <si>
    <t>Politici și management în domeniul agriculturii și industriei alimentare</t>
  </si>
  <si>
    <t>Conservarea şi sporirea fertilităţii solului</t>
  </si>
  <si>
    <t>Cercetări științificeaplicate în domeniul protecției mediului</t>
  </si>
  <si>
    <t>Învățământ  profesional-tehnic postsecundar</t>
  </si>
  <si>
    <t>Servicii generale în educaţie</t>
  </si>
  <si>
    <t>Gestiunea durabilă a sectorului forestier naţional</t>
  </si>
  <si>
    <t>Schimbări climatice - predicţii, prognoze şi avertizări</t>
  </si>
  <si>
    <t>7011</t>
  </si>
  <si>
    <t>Politici şi management în domeniul protecţiei mediului</t>
  </si>
  <si>
    <t>Managementul integrat al deșeurilor și a substanțelor chimice</t>
  </si>
  <si>
    <t>Atenuarea şi adaptarea la schimbările climatice</t>
  </si>
  <si>
    <t>Cercetări știintifice aplicate în direcția strategică "Patrimoniul național și dezvoltarea societății"</t>
  </si>
  <si>
    <t>Cercetările ştiinţifice fundamentale</t>
  </si>
  <si>
    <t>Cercetări științifice fundamentale în direcție strategică "Materiale, tehnologii și produse inovative"</t>
  </si>
  <si>
    <t>Cercetări științifice fundamentale în direcție strategică "Patrimoniul național și dezvoltarea societății"</t>
  </si>
  <si>
    <t>Servicii de suport pentru sfera ştiinţei şi inovării</t>
  </si>
  <si>
    <t>Cercetări ştiinţifice aplicate în domeniul politicilor macroeconomice şi programelor de dezvoltare economică, în direcţia strategică "Materiale, tehnologii şi produse inovative"</t>
  </si>
  <si>
    <t>Cercetări științifice aplicate în sectorul energetic în direcția strategică "Eficiența, energetica și valorificarea surselor regenerabile de energie"</t>
  </si>
  <si>
    <t>Sănătatea publică şi serviciile medicale</t>
  </si>
  <si>
    <t>Tineret şi sport</t>
  </si>
  <si>
    <t>Politici și management în domeniul educației și cercetării</t>
  </si>
  <si>
    <t>Învățământ  profesional-tehnic secundar</t>
  </si>
  <si>
    <t>Cultura, cultele şi odihna</t>
  </si>
  <si>
    <t>Politici și management în domeniul culturii</t>
  </si>
  <si>
    <t>Protejarea și punerea în valoare a patrimoniului cultural național</t>
  </si>
  <si>
    <t>Susținerea culturii scrise</t>
  </si>
  <si>
    <t>Servicii generale în domeniul forţei de muncă</t>
  </si>
  <si>
    <t>Protecţia socială</t>
  </si>
  <si>
    <t>Politici și management în domeniul protecției sociale</t>
  </si>
  <si>
    <t>Protecție a persoanelor în etate</t>
  </si>
  <si>
    <t>Protecție a șomerilor</t>
  </si>
  <si>
    <t>Protecție în domeniul asigurării cu locuințe</t>
  </si>
  <si>
    <t>Protecția socială a persoanelor cu dizabilități</t>
  </si>
  <si>
    <t>Protecție socială în cazuri excepționale</t>
  </si>
  <si>
    <t>Serviciul public în domeniul protecției sociale</t>
  </si>
  <si>
    <t>Susținerea activităților sistemului de protecție socială</t>
  </si>
  <si>
    <t>Politici şi management în domeniul ocrotirii sănătăţii</t>
  </si>
  <si>
    <t>Asistență medicală specializată de ambulatoriu</t>
  </si>
  <si>
    <t>Asistență medicală  de reabilitare și recuperare</t>
  </si>
  <si>
    <t>Medicină legală</t>
  </si>
  <si>
    <t>Învățământ postuniversitar</t>
  </si>
  <si>
    <t>fără P1P2</t>
  </si>
  <si>
    <t>Protecţie socială în contextul pandemiei Covid-19</t>
  </si>
  <si>
    <t>dintre care transferuri acordate între instituțiile din cadrul bugetului de stat</t>
  </si>
  <si>
    <t>Politici şi management în domeniul cercetărilor ştiinţifice</t>
  </si>
  <si>
    <t>Cercetări științifice aplicate în domeniul  afacerilor interne</t>
  </si>
  <si>
    <t xml:space="preserve"> Promovarea intereselor naţionale prin intermediul instituţiilor serviciului diplomatic</t>
  </si>
  <si>
    <t xml:space="preserve"> Protecția socială a unor categorii de cetățeni</t>
  </si>
  <si>
    <t>Protecția socială a unor categorii de cetățeni</t>
  </si>
  <si>
    <t>Politici şi management în domeniul agriculturii şi industriei alimentare</t>
  </si>
  <si>
    <t>Amenajarea, regenerarea, extinderea şi protecţia fondului forestier naţional</t>
  </si>
  <si>
    <t>Managementul integrat al deşeurilor şi a substanţelor chimice</t>
  </si>
  <si>
    <t>Controlul şi supravegherea respectării legislaţiei de mediu</t>
  </si>
  <si>
    <t>Protecţia şi gestionarea resurselor de apă, a inundaţiilor şi secetelor</t>
  </si>
  <si>
    <t>Radioprotecţie, securitate nucleară şi chimică</t>
  </si>
  <si>
    <t xml:space="preserve"> Politici şi management în domeniul protecţiei sociale</t>
  </si>
  <si>
    <t xml:space="preserve"> Protecţia socială a persoanelor cu dizabilităţi</t>
  </si>
  <si>
    <t xml:space="preserve"> Amenajarea, regenerarea, extinderea şi protecţia fondului forestier naţional</t>
  </si>
  <si>
    <t>Controlul averii, intereselor personale, regimului juridic al conflictelor de interese, incompatibilităţilor şi restricţiilor</t>
  </si>
  <si>
    <t>Subvenționarea dobânzilor la creditele bancare preferențiale acordate cooperativelor de construcție</t>
  </si>
  <si>
    <t>2019 
executat</t>
  </si>
  <si>
    <t>2020 
executat</t>
  </si>
  <si>
    <t>2021 
aprobat</t>
  </si>
  <si>
    <t>2022 
proiect</t>
  </si>
  <si>
    <t>2023 
estimat</t>
  </si>
  <si>
    <t>2024 
estimat</t>
  </si>
  <si>
    <t>2021 
aprobat (modificat)</t>
  </si>
  <si>
    <t>Tabelul nr.9</t>
  </si>
  <si>
    <t>5</t>
  </si>
  <si>
    <t>6</t>
  </si>
  <si>
    <t>Autoritatea publică</t>
  </si>
  <si>
    <t xml:space="preserve">Subprogram </t>
  </si>
  <si>
    <t>Ministerul Infrastructurii și Dezvoltării Regionale</t>
  </si>
  <si>
    <t xml:space="preserve">Sinteza programelor autorităților bugetare incluse în bugetul de stat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</si>
</sst>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9" x14ac:knownFonts="1">
    <font>
      <sz val="10"/>
      <name val="Arial"/>
      <charset val="204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</font>
    <font>
      <i/>
      <sz val="11"/>
      <color theme="1"/>
      <name val="Times New Roman"/>
      <family val="1"/>
      <charset val="204"/>
    </font>
    <font>
      <i/>
      <sz val="10"/>
      <name val="Times New Roman"/>
      <family val="1"/>
    </font>
    <font>
      <i/>
      <sz val="11"/>
      <color theme="1"/>
      <name val="Times New Roman"/>
      <family val="1"/>
    </font>
    <font>
      <i/>
      <sz val="11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1" fillId="0" borderId="0"/>
  </cellStyleXfs>
  <cellXfs count="14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6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/>
    <xf numFmtId="165" fontId="7" fillId="0" borderId="1" xfId="1" applyNumberFormat="1" applyFont="1" applyFill="1" applyBorder="1" applyAlignment="1">
      <alignment vertical="center"/>
    </xf>
    <xf numFmtId="165" fontId="0" fillId="0" borderId="0" xfId="0" applyNumberFormat="1"/>
    <xf numFmtId="164" fontId="16" fillId="0" borderId="1" xfId="0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Fill="1" applyBorder="1" applyAlignment="1" applyProtection="1">
      <alignment vertical="center" wrapText="1"/>
    </xf>
    <xf numFmtId="164" fontId="12" fillId="0" borderId="1" xfId="0" applyNumberFormat="1" applyFont="1" applyFill="1" applyBorder="1" applyAlignment="1" applyProtection="1">
      <alignment horizontal="right" vertical="center"/>
    </xf>
    <xf numFmtId="49" fontId="12" fillId="0" borderId="1" xfId="0" applyNumberFormat="1" applyFont="1" applyFill="1" applyBorder="1" applyAlignment="1" applyProtection="1">
      <alignment horizontal="right" vertical="center"/>
    </xf>
    <xf numFmtId="164" fontId="12" fillId="0" borderId="1" xfId="0" applyNumberFormat="1" applyFont="1" applyFill="1" applyBorder="1" applyAlignment="1" applyProtection="1">
      <alignment horizontal="right"/>
    </xf>
    <xf numFmtId="164" fontId="12" fillId="0" borderId="1" xfId="5" applyNumberFormat="1" applyFont="1" applyFill="1" applyBorder="1" applyAlignment="1" applyProtection="1">
      <alignment horizontal="right" vertical="center"/>
    </xf>
    <xf numFmtId="164" fontId="16" fillId="0" borderId="1" xfId="5" applyNumberFormat="1" applyFont="1" applyFill="1" applyBorder="1" applyAlignment="1" applyProtection="1">
      <alignment horizontal="right" vertical="center"/>
    </xf>
    <xf numFmtId="2" fontId="23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 applyProtection="1">
      <alignment horizontal="right" vertical="center"/>
    </xf>
    <xf numFmtId="164" fontId="25" fillId="0" borderId="1" xfId="0" applyNumberFormat="1" applyFont="1" applyFill="1" applyBorder="1" applyAlignment="1" applyProtection="1">
      <alignment horizontal="right"/>
    </xf>
    <xf numFmtId="0" fontId="20" fillId="0" borderId="0" xfId="0" applyFont="1" applyAlignment="1"/>
    <xf numFmtId="0" fontId="16" fillId="0" borderId="1" xfId="0" applyFont="1" applyFill="1" applyBorder="1" applyAlignment="1" applyProtection="1">
      <alignment horizontal="left" vertical="center" wrapText="1"/>
    </xf>
    <xf numFmtId="49" fontId="16" fillId="0" borderId="1" xfId="0" applyNumberFormat="1" applyFont="1" applyFill="1" applyBorder="1" applyAlignment="1" applyProtection="1">
      <alignment horizontal="center" vertical="center"/>
    </xf>
    <xf numFmtId="49" fontId="27" fillId="0" borderId="1" xfId="0" applyNumberFormat="1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vertical="center" wrapText="1"/>
    </xf>
    <xf numFmtId="0" fontId="18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Border="1"/>
    <xf numFmtId="0" fontId="17" fillId="0" borderId="1" xfId="0" applyFont="1" applyFill="1" applyBorder="1" applyAlignment="1" applyProtection="1">
      <alignment vertical="center" wrapText="1"/>
    </xf>
    <xf numFmtId="164" fontId="12" fillId="0" borderId="1" xfId="0" applyNumberFormat="1" applyFont="1" applyFill="1" applyBorder="1" applyAlignment="1" applyProtection="1">
      <alignment vertical="center"/>
    </xf>
    <xf numFmtId="164" fontId="12" fillId="0" borderId="1" xfId="0" applyNumberFormat="1" applyFont="1" applyFill="1" applyBorder="1" applyAlignment="1" applyProtection="1">
      <alignment horizontal="right" vertical="center" wrapText="1"/>
    </xf>
    <xf numFmtId="164" fontId="10" fillId="0" borderId="1" xfId="0" applyNumberFormat="1" applyFont="1" applyFill="1" applyBorder="1"/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/>
    <xf numFmtId="164" fontId="23" fillId="0" borderId="1" xfId="0" applyNumberFormat="1" applyFont="1" applyFill="1" applyBorder="1"/>
    <xf numFmtId="164" fontId="7" fillId="0" borderId="1" xfId="1" applyNumberFormat="1" applyFont="1" applyFill="1" applyBorder="1" applyAlignment="1">
      <alignment vertical="center"/>
    </xf>
    <xf numFmtId="164" fontId="9" fillId="0" borderId="1" xfId="0" applyNumberFormat="1" applyFont="1" applyFill="1" applyBorder="1"/>
    <xf numFmtId="164" fontId="10" fillId="0" borderId="1" xfId="0" applyNumberFormat="1" applyFont="1" applyFill="1" applyBorder="1" applyAlignment="1" applyProtection="1">
      <alignment horizontal="right" vertical="center"/>
    </xf>
    <xf numFmtId="164" fontId="15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vertical="center"/>
    </xf>
    <xf numFmtId="164" fontId="19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/>
    <xf numFmtId="164" fontId="0" fillId="0" borderId="0" xfId="0" applyNumberFormat="1"/>
    <xf numFmtId="0" fontId="28" fillId="0" borderId="0" xfId="0" applyFont="1"/>
    <xf numFmtId="0" fontId="8" fillId="0" borderId="1" xfId="0" applyFont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center"/>
    </xf>
    <xf numFmtId="164" fontId="12" fillId="0" borderId="1" xfId="0" applyNumberFormat="1" applyFont="1" applyFill="1" applyBorder="1"/>
    <xf numFmtId="0" fontId="23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horizontal="center"/>
    </xf>
    <xf numFmtId="0" fontId="10" fillId="0" borderId="1" xfId="0" quotePrefix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4" fillId="0" borderId="1" xfId="0" applyFont="1" applyFill="1" applyBorder="1"/>
    <xf numFmtId="0" fontId="10" fillId="0" borderId="1" xfId="0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right" vertical="center"/>
    </xf>
    <xf numFmtId="0" fontId="10" fillId="0" borderId="1" xfId="0" quotePrefix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0" fontId="23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2" fontId="24" fillId="0" borderId="1" xfId="0" applyNumberFormat="1" applyFont="1" applyFill="1" applyBorder="1"/>
    <xf numFmtId="2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right" vertical="center"/>
    </xf>
    <xf numFmtId="0" fontId="24" fillId="0" borderId="1" xfId="0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right" vertical="center"/>
    </xf>
    <xf numFmtId="2" fontId="24" fillId="0" borderId="1" xfId="0" applyNumberFormat="1" applyFont="1" applyFill="1" applyBorder="1" applyAlignment="1">
      <alignment horizontal="right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right"/>
    </xf>
    <xf numFmtId="164" fontId="10" fillId="0" borderId="1" xfId="0" applyNumberFormat="1" applyFont="1" applyFill="1" applyBorder="1" applyAlignment="1"/>
    <xf numFmtId="164" fontId="23" fillId="0" borderId="1" xfId="0" applyNumberFormat="1" applyFont="1" applyFill="1" applyBorder="1" applyAlignment="1">
      <alignment horizontal="right" vertical="center"/>
    </xf>
    <xf numFmtId="0" fontId="10" fillId="0" borderId="1" xfId="0" quotePrefix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wrapText="1"/>
    </xf>
    <xf numFmtId="164" fontId="22" fillId="0" borderId="1" xfId="0" applyNumberFormat="1" applyFont="1" applyFill="1" applyBorder="1"/>
    <xf numFmtId="0" fontId="7" fillId="0" borderId="1" xfId="0" quotePrefix="1" applyFont="1" applyFill="1" applyBorder="1" applyAlignment="1">
      <alignment horizontal="right" vertical="center"/>
    </xf>
    <xf numFmtId="0" fontId="10" fillId="0" borderId="1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vertical="center" wrapText="1"/>
    </xf>
    <xf numFmtId="164" fontId="23" fillId="0" borderId="1" xfId="1" applyNumberFormat="1" applyFont="1" applyFill="1" applyBorder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5" fillId="0" borderId="1" xfId="0" applyNumberFormat="1" applyFont="1" applyFill="1" applyBorder="1" applyAlignment="1">
      <alignment horizontal="center" vertical="center"/>
    </xf>
    <xf numFmtId="49" fontId="12" fillId="0" borderId="1" xfId="0" quotePrefix="1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9" fontId="10" fillId="0" borderId="1" xfId="0" quotePrefix="1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horizontal="left" wrapText="1"/>
    </xf>
    <xf numFmtId="0" fontId="23" fillId="0" borderId="1" xfId="0" quotePrefix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164" fontId="0" fillId="0" borderId="1" xfId="0" applyNumberFormat="1" applyFill="1" applyBorder="1"/>
    <xf numFmtId="4" fontId="14" fillId="2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/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7">
    <cellStyle name="Normal" xfId="0" builtinId="0"/>
    <cellStyle name="Normal 2" xfId="1"/>
    <cellStyle name="Normal 2 2" xfId="5"/>
    <cellStyle name="Normal 3" xfId="6"/>
    <cellStyle name="Normal 4" xfId="2"/>
    <cellStyle name="Normal 5" xfId="3"/>
    <cellStyle name="Normal 6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0"/>
  <sheetViews>
    <sheetView showZeros="0" tabSelected="1" view="pageBreakPreview" zoomScaleNormal="100" zoomScaleSheetLayoutView="100" workbookViewId="0"/>
  </sheetViews>
  <sheetFormatPr defaultRowHeight="12.75" x14ac:dyDescent="0.2"/>
  <cols>
    <col min="1" max="1" width="51.5703125" style="2" customWidth="1"/>
    <col min="2" max="2" width="6.7109375" style="1" customWidth="1"/>
    <col min="3" max="3" width="5.5703125" style="1" customWidth="1"/>
    <col min="4" max="4" width="6.7109375" style="1" customWidth="1"/>
    <col min="5" max="5" width="14.42578125" style="11" customWidth="1"/>
    <col min="6" max="6" width="13.42578125" style="14" customWidth="1"/>
    <col min="7" max="8" width="13.85546875" style="1" customWidth="1"/>
    <col min="9" max="9" width="14.140625" customWidth="1"/>
    <col min="10" max="10" width="14.7109375" customWidth="1"/>
    <col min="11" max="11" width="14.5703125" customWidth="1"/>
    <col min="12" max="12" width="10.5703125" bestFit="1" customWidth="1"/>
  </cols>
  <sheetData>
    <row r="1" spans="1:12" ht="17.25" customHeight="1" x14ac:dyDescent="0.25">
      <c r="A1" s="4"/>
      <c r="B1" s="3"/>
      <c r="C1" s="3"/>
      <c r="D1" s="36"/>
      <c r="E1" s="132"/>
      <c r="F1" s="132"/>
      <c r="G1" s="36"/>
      <c r="H1" s="3"/>
      <c r="J1" s="56"/>
      <c r="K1" s="56" t="s">
        <v>676</v>
      </c>
    </row>
    <row r="2" spans="1:12" ht="17.25" customHeight="1" x14ac:dyDescent="0.25">
      <c r="A2" s="10"/>
      <c r="B2" s="3"/>
      <c r="C2" s="3"/>
      <c r="D2" s="36"/>
      <c r="E2" s="132"/>
      <c r="F2" s="132"/>
      <c r="G2" s="36"/>
      <c r="H2" s="3"/>
      <c r="I2" s="30"/>
      <c r="J2" s="140" t="s">
        <v>371</v>
      </c>
      <c r="K2" s="140"/>
      <c r="L2" s="30"/>
    </row>
    <row r="3" spans="1:12" ht="26.25" customHeight="1" x14ac:dyDescent="0.2">
      <c r="A3" s="141" t="s">
        <v>682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2" ht="20.25" customHeight="1" x14ac:dyDescent="0.2">
      <c r="A4" s="141" t="s">
        <v>574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2" ht="18.75" customHeight="1" x14ac:dyDescent="0.2">
      <c r="A5" s="18"/>
      <c r="B5" s="18"/>
      <c r="C5" s="18"/>
      <c r="D5" s="18"/>
      <c r="E5" s="20"/>
      <c r="F5" s="18"/>
      <c r="G5" s="18"/>
      <c r="H5" s="18"/>
      <c r="I5" s="18"/>
      <c r="J5" s="19"/>
      <c r="K5" s="19" t="s">
        <v>361</v>
      </c>
    </row>
    <row r="6" spans="1:12" ht="12.75" customHeight="1" x14ac:dyDescent="0.2">
      <c r="A6" s="135" t="s">
        <v>248</v>
      </c>
      <c r="B6" s="135" t="s">
        <v>249</v>
      </c>
      <c r="C6" s="135"/>
      <c r="D6" s="135"/>
      <c r="E6" s="137" t="s">
        <v>669</v>
      </c>
      <c r="F6" s="136" t="s">
        <v>670</v>
      </c>
      <c r="G6" s="139" t="s">
        <v>671</v>
      </c>
      <c r="H6" s="139" t="s">
        <v>675</v>
      </c>
      <c r="I6" s="139" t="s">
        <v>672</v>
      </c>
      <c r="J6" s="139" t="s">
        <v>673</v>
      </c>
      <c r="K6" s="139" t="s">
        <v>674</v>
      </c>
    </row>
    <row r="7" spans="1:12" ht="69" customHeight="1" x14ac:dyDescent="0.2">
      <c r="A7" s="135"/>
      <c r="B7" s="57" t="s">
        <v>679</v>
      </c>
      <c r="C7" s="57" t="s">
        <v>250</v>
      </c>
      <c r="D7" s="57" t="s">
        <v>680</v>
      </c>
      <c r="E7" s="138"/>
      <c r="F7" s="136"/>
      <c r="G7" s="139"/>
      <c r="H7" s="139"/>
      <c r="I7" s="139"/>
      <c r="J7" s="139"/>
      <c r="K7" s="139"/>
    </row>
    <row r="8" spans="1:12" ht="14.25" customHeight="1" x14ac:dyDescent="0.2">
      <c r="A8" s="8">
        <v>1</v>
      </c>
      <c r="B8" s="9" t="s">
        <v>251</v>
      </c>
      <c r="C8" s="9">
        <v>3</v>
      </c>
      <c r="D8" s="9">
        <v>4</v>
      </c>
      <c r="E8" s="12" t="s">
        <v>677</v>
      </c>
      <c r="F8" s="13" t="s">
        <v>678</v>
      </c>
      <c r="G8" s="12" t="s">
        <v>252</v>
      </c>
      <c r="H8" s="12" t="s">
        <v>372</v>
      </c>
      <c r="I8" s="12" t="s">
        <v>373</v>
      </c>
      <c r="J8" s="12" t="s">
        <v>374</v>
      </c>
      <c r="K8" s="12">
        <v>11</v>
      </c>
    </row>
    <row r="9" spans="1:12" ht="25.9" customHeight="1" x14ac:dyDescent="0.2">
      <c r="A9" s="58" t="s">
        <v>255</v>
      </c>
      <c r="B9" s="59" t="s">
        <v>0</v>
      </c>
      <c r="C9" s="59" t="s">
        <v>0</v>
      </c>
      <c r="D9" s="59" t="s">
        <v>0</v>
      </c>
      <c r="E9" s="52">
        <f t="shared" ref="E9:K9" si="0">E10+E13+E16+E19+E22+E36+E42+E56+E83+E87+E99+E132+E182+E229+E264+E274+E309+E329+E350+E387+E396+E410+E432+E437+E444+E448+E452+E455+E458+E463+E484+E488+E491+E496+E499+E502++E506+E509+E512+E515+E518+E521+E524+E527+E533+E536+E541+E544+E547+E550+E553+E557+E560+E563+E569+E572-E421-E423-E245</f>
        <v>43073923.5</v>
      </c>
      <c r="F9" s="52">
        <f t="shared" si="0"/>
        <v>49635378.900000006</v>
      </c>
      <c r="G9" s="52">
        <f t="shared" si="0"/>
        <v>55399600.000000007</v>
      </c>
      <c r="H9" s="52">
        <f t="shared" si="0"/>
        <v>57654344.000000007</v>
      </c>
      <c r="I9" s="52">
        <f t="shared" si="0"/>
        <v>65202602.699999988</v>
      </c>
      <c r="J9" s="52">
        <f t="shared" si="0"/>
        <v>69821439.200000003</v>
      </c>
      <c r="K9" s="52">
        <f t="shared" si="0"/>
        <v>73506370.100000009</v>
      </c>
      <c r="L9" s="16">
        <f>H9-57654344</f>
        <v>0</v>
      </c>
    </row>
    <row r="10" spans="1:12" ht="22.15" customHeight="1" x14ac:dyDescent="0.2">
      <c r="A10" s="58" t="s">
        <v>1</v>
      </c>
      <c r="B10" s="60" t="s">
        <v>2</v>
      </c>
      <c r="C10" s="59" t="s">
        <v>0</v>
      </c>
      <c r="D10" s="59" t="s">
        <v>0</v>
      </c>
      <c r="E10" s="52">
        <f t="shared" ref="E10:K10" si="1">E11</f>
        <v>142223.5</v>
      </c>
      <c r="F10" s="52">
        <f t="shared" si="1"/>
        <v>146237.20000000001</v>
      </c>
      <c r="G10" s="52">
        <f t="shared" si="1"/>
        <v>172801.8</v>
      </c>
      <c r="H10" s="52">
        <f t="shared" si="1"/>
        <v>169959.8</v>
      </c>
      <c r="I10" s="52">
        <f t="shared" si="1"/>
        <v>182747</v>
      </c>
      <c r="J10" s="52">
        <f t="shared" si="1"/>
        <v>187710.9</v>
      </c>
      <c r="K10" s="52">
        <f t="shared" si="1"/>
        <v>187710.9</v>
      </c>
      <c r="L10" s="16"/>
    </row>
    <row r="11" spans="1:12" ht="18.600000000000001" customHeight="1" x14ac:dyDescent="0.2">
      <c r="A11" s="61" t="s">
        <v>376</v>
      </c>
      <c r="B11" s="62"/>
      <c r="C11" s="63" t="s">
        <v>3</v>
      </c>
      <c r="D11" s="63"/>
      <c r="E11" s="64">
        <f t="shared" ref="E11:K11" si="2">E12</f>
        <v>142223.5</v>
      </c>
      <c r="F11" s="64">
        <f t="shared" si="2"/>
        <v>146237.20000000001</v>
      </c>
      <c r="G11" s="64">
        <f t="shared" si="2"/>
        <v>172801.8</v>
      </c>
      <c r="H11" s="64">
        <f t="shared" si="2"/>
        <v>169959.8</v>
      </c>
      <c r="I11" s="64">
        <f t="shared" si="2"/>
        <v>182747</v>
      </c>
      <c r="J11" s="64">
        <f t="shared" si="2"/>
        <v>187710.9</v>
      </c>
      <c r="K11" s="64">
        <f t="shared" si="2"/>
        <v>187710.9</v>
      </c>
    </row>
    <row r="12" spans="1:12" ht="15.75" x14ac:dyDescent="0.25">
      <c r="A12" s="65" t="s">
        <v>4</v>
      </c>
      <c r="B12" s="66"/>
      <c r="C12" s="67" t="s">
        <v>0</v>
      </c>
      <c r="D12" s="66" t="s">
        <v>2</v>
      </c>
      <c r="E12" s="40">
        <v>142223.5</v>
      </c>
      <c r="F12" s="40">
        <v>146237.20000000001</v>
      </c>
      <c r="G12" s="40">
        <v>172801.8</v>
      </c>
      <c r="H12" s="38">
        <v>169959.8</v>
      </c>
      <c r="I12" s="38">
        <v>182747</v>
      </c>
      <c r="J12" s="38">
        <v>187710.9</v>
      </c>
      <c r="K12" s="38">
        <v>187710.9</v>
      </c>
    </row>
    <row r="13" spans="1:12" ht="22.15" customHeight="1" x14ac:dyDescent="0.2">
      <c r="A13" s="58" t="s">
        <v>253</v>
      </c>
      <c r="B13" s="60" t="s">
        <v>5</v>
      </c>
      <c r="C13" s="59" t="s">
        <v>0</v>
      </c>
      <c r="D13" s="60" t="s">
        <v>0</v>
      </c>
      <c r="E13" s="52">
        <f t="shared" ref="E13:K13" si="3">E14</f>
        <v>26997.9</v>
      </c>
      <c r="F13" s="52">
        <f t="shared" si="3"/>
        <v>27494.3</v>
      </c>
      <c r="G13" s="52">
        <f t="shared" si="3"/>
        <v>29758.2</v>
      </c>
      <c r="H13" s="52">
        <f t="shared" si="3"/>
        <v>31915.8</v>
      </c>
      <c r="I13" s="52">
        <f t="shared" si="3"/>
        <v>32526</v>
      </c>
      <c r="J13" s="52">
        <f t="shared" si="3"/>
        <v>31255.5</v>
      </c>
      <c r="K13" s="52">
        <f t="shared" si="3"/>
        <v>34555.5</v>
      </c>
    </row>
    <row r="14" spans="1:12" ht="18.600000000000001" customHeight="1" x14ac:dyDescent="0.2">
      <c r="A14" s="61" t="s">
        <v>377</v>
      </c>
      <c r="B14" s="62"/>
      <c r="C14" s="63" t="s">
        <v>6</v>
      </c>
      <c r="D14" s="62"/>
      <c r="E14" s="64">
        <f t="shared" ref="E14:K14" si="4">E15</f>
        <v>26997.9</v>
      </c>
      <c r="F14" s="64">
        <f t="shared" si="4"/>
        <v>27494.3</v>
      </c>
      <c r="G14" s="41">
        <f t="shared" si="4"/>
        <v>29758.2</v>
      </c>
      <c r="H14" s="41">
        <f t="shared" si="4"/>
        <v>31915.8</v>
      </c>
      <c r="I14" s="41">
        <f t="shared" si="4"/>
        <v>32526</v>
      </c>
      <c r="J14" s="41">
        <f t="shared" si="4"/>
        <v>31255.5</v>
      </c>
      <c r="K14" s="41">
        <f t="shared" si="4"/>
        <v>34555.5</v>
      </c>
    </row>
    <row r="15" spans="1:12" ht="15.75" x14ac:dyDescent="0.25">
      <c r="A15" s="65" t="s">
        <v>254</v>
      </c>
      <c r="B15" s="66"/>
      <c r="C15" s="67" t="s">
        <v>0</v>
      </c>
      <c r="D15" s="66" t="s">
        <v>7</v>
      </c>
      <c r="E15" s="68">
        <v>26997.9</v>
      </c>
      <c r="F15" s="68">
        <v>27494.3</v>
      </c>
      <c r="G15" s="68">
        <v>29758.2</v>
      </c>
      <c r="H15" s="39">
        <v>31915.8</v>
      </c>
      <c r="I15" s="39">
        <v>32526</v>
      </c>
      <c r="J15" s="39">
        <v>31255.5</v>
      </c>
      <c r="K15" s="39">
        <v>34555.5</v>
      </c>
    </row>
    <row r="16" spans="1:12" ht="22.15" customHeight="1" x14ac:dyDescent="0.2">
      <c r="A16" s="58" t="s">
        <v>256</v>
      </c>
      <c r="B16" s="60" t="s">
        <v>8</v>
      </c>
      <c r="C16" s="59" t="s">
        <v>0</v>
      </c>
      <c r="D16" s="60" t="s">
        <v>0</v>
      </c>
      <c r="E16" s="52">
        <f t="shared" ref="E16:K16" si="5">E17</f>
        <v>15999.8</v>
      </c>
      <c r="F16" s="52">
        <f t="shared" si="5"/>
        <v>15197.1</v>
      </c>
      <c r="G16" s="52">
        <f t="shared" si="5"/>
        <v>19730.3</v>
      </c>
      <c r="H16" s="52">
        <f t="shared" si="5"/>
        <v>19730.3</v>
      </c>
      <c r="I16" s="52">
        <f t="shared" si="5"/>
        <v>22341.7</v>
      </c>
      <c r="J16" s="52">
        <f t="shared" si="5"/>
        <v>21714.799999999999</v>
      </c>
      <c r="K16" s="52">
        <f t="shared" si="5"/>
        <v>21714.799999999999</v>
      </c>
    </row>
    <row r="17" spans="1:11" ht="18.600000000000001" customHeight="1" x14ac:dyDescent="0.2">
      <c r="A17" s="61" t="s">
        <v>378</v>
      </c>
      <c r="B17" s="62"/>
      <c r="C17" s="63" t="s">
        <v>9</v>
      </c>
      <c r="D17" s="62"/>
      <c r="E17" s="64">
        <f t="shared" ref="E17:K17" si="6">E18</f>
        <v>15999.8</v>
      </c>
      <c r="F17" s="64">
        <f t="shared" si="6"/>
        <v>15197.1</v>
      </c>
      <c r="G17" s="41">
        <f t="shared" si="6"/>
        <v>19730.3</v>
      </c>
      <c r="H17" s="41">
        <f t="shared" si="6"/>
        <v>19730.3</v>
      </c>
      <c r="I17" s="41">
        <f t="shared" si="6"/>
        <v>22341.7</v>
      </c>
      <c r="J17" s="41">
        <f t="shared" si="6"/>
        <v>21714.799999999999</v>
      </c>
      <c r="K17" s="41">
        <f t="shared" si="6"/>
        <v>21714.799999999999</v>
      </c>
    </row>
    <row r="18" spans="1:11" ht="15.75" x14ac:dyDescent="0.25">
      <c r="A18" s="65" t="s">
        <v>257</v>
      </c>
      <c r="B18" s="66"/>
      <c r="C18" s="67" t="s">
        <v>0</v>
      </c>
      <c r="D18" s="66" t="s">
        <v>10</v>
      </c>
      <c r="E18" s="40">
        <v>15999.8</v>
      </c>
      <c r="F18" s="40">
        <v>15197.1</v>
      </c>
      <c r="G18" s="40">
        <v>19730.3</v>
      </c>
      <c r="H18" s="22">
        <v>19730.3</v>
      </c>
      <c r="I18" s="22">
        <v>22341.7</v>
      </c>
      <c r="J18" s="22">
        <v>21714.799999999999</v>
      </c>
      <c r="K18" s="22">
        <v>21714.799999999999</v>
      </c>
    </row>
    <row r="19" spans="1:11" ht="22.15" customHeight="1" x14ac:dyDescent="0.2">
      <c r="A19" s="58" t="s">
        <v>11</v>
      </c>
      <c r="B19" s="60" t="s">
        <v>12</v>
      </c>
      <c r="C19" s="59" t="s">
        <v>0</v>
      </c>
      <c r="D19" s="60" t="s">
        <v>0</v>
      </c>
      <c r="E19" s="52">
        <f t="shared" ref="E19:K19" si="7">E20</f>
        <v>50633</v>
      </c>
      <c r="F19" s="52">
        <f t="shared" si="7"/>
        <v>50208.1</v>
      </c>
      <c r="G19" s="52">
        <f t="shared" si="7"/>
        <v>50209.5</v>
      </c>
      <c r="H19" s="52">
        <f t="shared" si="7"/>
        <v>49864.5</v>
      </c>
      <c r="I19" s="52">
        <f t="shared" si="7"/>
        <v>51005.4</v>
      </c>
      <c r="J19" s="52">
        <f t="shared" si="7"/>
        <v>50994.3</v>
      </c>
      <c r="K19" s="52">
        <f t="shared" si="7"/>
        <v>51094.3</v>
      </c>
    </row>
    <row r="20" spans="1:11" ht="18.600000000000001" customHeight="1" x14ac:dyDescent="0.2">
      <c r="A20" s="61" t="s">
        <v>379</v>
      </c>
      <c r="B20" s="62"/>
      <c r="C20" s="63" t="s">
        <v>13</v>
      </c>
      <c r="D20" s="62"/>
      <c r="E20" s="64">
        <f t="shared" ref="E20:K20" si="8">E21</f>
        <v>50633</v>
      </c>
      <c r="F20" s="64">
        <f t="shared" si="8"/>
        <v>50208.1</v>
      </c>
      <c r="G20" s="41">
        <f t="shared" si="8"/>
        <v>50209.5</v>
      </c>
      <c r="H20" s="41">
        <f t="shared" si="8"/>
        <v>49864.5</v>
      </c>
      <c r="I20" s="41">
        <f t="shared" si="8"/>
        <v>51005.4</v>
      </c>
      <c r="J20" s="41">
        <f t="shared" si="8"/>
        <v>50994.3</v>
      </c>
      <c r="K20" s="41">
        <f t="shared" si="8"/>
        <v>51094.3</v>
      </c>
    </row>
    <row r="21" spans="1:11" ht="15.75" x14ac:dyDescent="0.25">
      <c r="A21" s="65" t="s">
        <v>258</v>
      </c>
      <c r="B21" s="67"/>
      <c r="C21" s="67" t="s">
        <v>0</v>
      </c>
      <c r="D21" s="66" t="s">
        <v>14</v>
      </c>
      <c r="E21" s="40">
        <v>50633</v>
      </c>
      <c r="F21" s="40">
        <v>50208.1</v>
      </c>
      <c r="G21" s="22">
        <v>50209.5</v>
      </c>
      <c r="H21" s="22">
        <v>49864.5</v>
      </c>
      <c r="I21" s="22">
        <v>51005.4</v>
      </c>
      <c r="J21" s="22">
        <v>50994.3</v>
      </c>
      <c r="K21" s="22">
        <v>51094.3</v>
      </c>
    </row>
    <row r="22" spans="1:11" ht="22.15" customHeight="1" x14ac:dyDescent="0.2">
      <c r="A22" s="58" t="s">
        <v>15</v>
      </c>
      <c r="B22" s="60" t="s">
        <v>7</v>
      </c>
      <c r="C22" s="59" t="s">
        <v>0</v>
      </c>
      <c r="D22" s="59" t="s">
        <v>0</v>
      </c>
      <c r="E22" s="46">
        <f t="shared" ref="E22:K22" si="9">E23+E27+E29+E31+E33</f>
        <v>351732.3</v>
      </c>
      <c r="F22" s="46">
        <f t="shared" si="9"/>
        <v>352526.60000000003</v>
      </c>
      <c r="G22" s="46">
        <f t="shared" si="9"/>
        <v>442385.7</v>
      </c>
      <c r="H22" s="46">
        <f t="shared" si="9"/>
        <v>438782.80000000005</v>
      </c>
      <c r="I22" s="46">
        <f t="shared" si="9"/>
        <v>690681.29999999993</v>
      </c>
      <c r="J22" s="46">
        <f t="shared" si="9"/>
        <v>535299.30000000005</v>
      </c>
      <c r="K22" s="46">
        <f t="shared" si="9"/>
        <v>475042.2</v>
      </c>
    </row>
    <row r="23" spans="1:11" ht="18.600000000000001" customHeight="1" x14ac:dyDescent="0.2">
      <c r="A23" s="61" t="s">
        <v>380</v>
      </c>
      <c r="B23" s="63"/>
      <c r="C23" s="63" t="s">
        <v>16</v>
      </c>
      <c r="D23" s="69"/>
      <c r="E23" s="64">
        <f>SUM(E24:E26)</f>
        <v>319456.59999999998</v>
      </c>
      <c r="F23" s="64">
        <f t="shared" ref="F23:K23" si="10">SUM(F24:F26)</f>
        <v>332776.90000000002</v>
      </c>
      <c r="G23" s="64">
        <f t="shared" si="10"/>
        <v>368677.4</v>
      </c>
      <c r="H23" s="64">
        <f t="shared" si="10"/>
        <v>378984.30000000005</v>
      </c>
      <c r="I23" s="64">
        <f t="shared" si="10"/>
        <v>506395</v>
      </c>
      <c r="J23" s="64">
        <f t="shared" si="10"/>
        <v>389587.30000000005</v>
      </c>
      <c r="K23" s="64">
        <f t="shared" si="10"/>
        <v>290964</v>
      </c>
    </row>
    <row r="24" spans="1:11" ht="15.6" customHeight="1" x14ac:dyDescent="0.25">
      <c r="A24" s="65" t="s">
        <v>261</v>
      </c>
      <c r="B24" s="67"/>
      <c r="C24" s="67" t="s">
        <v>0</v>
      </c>
      <c r="D24" s="66" t="s">
        <v>17</v>
      </c>
      <c r="E24" s="40">
        <v>71584.600000000006</v>
      </c>
      <c r="F24" s="40">
        <v>56483.1</v>
      </c>
      <c r="G24" s="40">
        <v>67567.8</v>
      </c>
      <c r="H24" s="22">
        <v>67567.8</v>
      </c>
      <c r="I24" s="22">
        <v>74357.2</v>
      </c>
      <c r="J24" s="22">
        <v>74428.600000000006</v>
      </c>
      <c r="K24" s="22">
        <v>73428.600000000006</v>
      </c>
    </row>
    <row r="25" spans="1:11" ht="15.6" customHeight="1" x14ac:dyDescent="0.25">
      <c r="A25" s="65" t="s">
        <v>260</v>
      </c>
      <c r="B25" s="67"/>
      <c r="C25" s="67" t="s">
        <v>0</v>
      </c>
      <c r="D25" s="66" t="s">
        <v>18</v>
      </c>
      <c r="E25" s="40">
        <v>116090.5</v>
      </c>
      <c r="F25" s="40">
        <v>129097.60000000001</v>
      </c>
      <c r="G25" s="40">
        <v>114152</v>
      </c>
      <c r="H25" s="22">
        <v>112097.3</v>
      </c>
      <c r="I25" s="22">
        <v>140441.60000000001</v>
      </c>
      <c r="J25" s="22">
        <v>140613</v>
      </c>
      <c r="K25" s="22">
        <v>119543</v>
      </c>
    </row>
    <row r="26" spans="1:11" ht="15.75" x14ac:dyDescent="0.25">
      <c r="A26" s="65" t="s">
        <v>259</v>
      </c>
      <c r="B26" s="67"/>
      <c r="C26" s="67" t="s">
        <v>0</v>
      </c>
      <c r="D26" s="66" t="s">
        <v>19</v>
      </c>
      <c r="E26" s="40">
        <v>131781.5</v>
      </c>
      <c r="F26" s="40">
        <v>147196.20000000001</v>
      </c>
      <c r="G26" s="40">
        <v>186957.6</v>
      </c>
      <c r="H26" s="22">
        <v>199319.2</v>
      </c>
      <c r="I26" s="22">
        <v>291596.2</v>
      </c>
      <c r="J26" s="22">
        <v>174545.7</v>
      </c>
      <c r="K26" s="22">
        <v>97992.4</v>
      </c>
    </row>
    <row r="27" spans="1:11" ht="18.600000000000001" customHeight="1" x14ac:dyDescent="0.2">
      <c r="A27" s="61" t="s">
        <v>382</v>
      </c>
      <c r="B27" s="63"/>
      <c r="C27" s="63" t="s">
        <v>24</v>
      </c>
      <c r="D27" s="63"/>
      <c r="E27" s="64">
        <f t="shared" ref="E27:K27" si="11">E28</f>
        <v>1526.7</v>
      </c>
      <c r="F27" s="64">
        <f t="shared" si="11"/>
        <v>414.7</v>
      </c>
      <c r="G27" s="64">
        <f t="shared" si="11"/>
        <v>3010.8</v>
      </c>
      <c r="H27" s="64">
        <f t="shared" si="11"/>
        <v>3328</v>
      </c>
      <c r="I27" s="64">
        <f t="shared" si="11"/>
        <v>3451.6</v>
      </c>
      <c r="J27" s="64">
        <f t="shared" si="11"/>
        <v>2000</v>
      </c>
      <c r="K27" s="64">
        <f t="shared" si="11"/>
        <v>2000</v>
      </c>
    </row>
    <row r="28" spans="1:11" ht="18.75" customHeight="1" x14ac:dyDescent="0.25">
      <c r="A28" s="65" t="s">
        <v>426</v>
      </c>
      <c r="B28" s="67"/>
      <c r="C28" s="67" t="s">
        <v>0</v>
      </c>
      <c r="D28" s="66" t="s">
        <v>25</v>
      </c>
      <c r="E28" s="40">
        <v>1526.7</v>
      </c>
      <c r="F28" s="40">
        <v>414.7</v>
      </c>
      <c r="G28" s="40">
        <v>3010.8</v>
      </c>
      <c r="H28" s="40">
        <v>3328</v>
      </c>
      <c r="I28" s="40">
        <v>3451.6</v>
      </c>
      <c r="J28" s="40">
        <v>2000</v>
      </c>
      <c r="K28" s="40">
        <v>2000</v>
      </c>
    </row>
    <row r="29" spans="1:11" ht="18.75" customHeight="1" x14ac:dyDescent="0.25">
      <c r="A29" s="61" t="s">
        <v>362</v>
      </c>
      <c r="B29" s="63"/>
      <c r="C29" s="63">
        <v>69</v>
      </c>
      <c r="D29" s="70"/>
      <c r="E29" s="45">
        <f t="shared" ref="E29:F29" si="12">E30</f>
        <v>949.8</v>
      </c>
      <c r="F29" s="45">
        <f t="shared" si="12"/>
        <v>5814</v>
      </c>
      <c r="G29" s="45">
        <f>G30</f>
        <v>57147.1</v>
      </c>
      <c r="H29" s="45">
        <f t="shared" ref="H29:K29" si="13">H30</f>
        <v>39000</v>
      </c>
      <c r="I29" s="45">
        <f t="shared" si="13"/>
        <v>163268</v>
      </c>
      <c r="J29" s="45">
        <f t="shared" si="13"/>
        <v>126120</v>
      </c>
      <c r="K29" s="45">
        <f t="shared" si="13"/>
        <v>164458</v>
      </c>
    </row>
    <row r="30" spans="1:11" ht="16.5" customHeight="1" x14ac:dyDescent="0.25">
      <c r="A30" s="65" t="s">
        <v>363</v>
      </c>
      <c r="B30" s="71"/>
      <c r="C30" s="67"/>
      <c r="D30" s="74">
        <v>6904</v>
      </c>
      <c r="E30" s="42">
        <v>949.8</v>
      </c>
      <c r="F30" s="42">
        <v>5814</v>
      </c>
      <c r="G30" s="42">
        <v>57147.1</v>
      </c>
      <c r="H30" s="42">
        <v>39000</v>
      </c>
      <c r="I30" s="42">
        <v>163268</v>
      </c>
      <c r="J30" s="42">
        <v>126120</v>
      </c>
      <c r="K30" s="42">
        <v>164458</v>
      </c>
    </row>
    <row r="31" spans="1:11" ht="20.25" customHeight="1" x14ac:dyDescent="0.2">
      <c r="A31" s="61" t="s">
        <v>383</v>
      </c>
      <c r="B31" s="63"/>
      <c r="C31" s="63" t="s">
        <v>26</v>
      </c>
      <c r="D31" s="69"/>
      <c r="E31" s="64">
        <f>E32</f>
        <v>19057.900000000001</v>
      </c>
      <c r="F31" s="64">
        <f t="shared" ref="F31:K31" si="14">F32</f>
        <v>0</v>
      </c>
      <c r="G31" s="64">
        <f t="shared" si="14"/>
        <v>0</v>
      </c>
      <c r="H31" s="64">
        <f t="shared" si="14"/>
        <v>0</v>
      </c>
      <c r="I31" s="64">
        <f t="shared" si="14"/>
        <v>0</v>
      </c>
      <c r="J31" s="64">
        <f t="shared" si="14"/>
        <v>0</v>
      </c>
      <c r="K31" s="64">
        <f t="shared" si="14"/>
        <v>0</v>
      </c>
    </row>
    <row r="32" spans="1:11" ht="15.6" customHeight="1" x14ac:dyDescent="0.25">
      <c r="A32" s="65" t="s">
        <v>428</v>
      </c>
      <c r="B32" s="67"/>
      <c r="C32" s="67" t="s">
        <v>0</v>
      </c>
      <c r="D32" s="66" t="s">
        <v>28</v>
      </c>
      <c r="E32" s="40">
        <v>19057.900000000001</v>
      </c>
      <c r="F32" s="40"/>
      <c r="G32" s="40"/>
      <c r="H32" s="40"/>
      <c r="I32" s="40"/>
      <c r="J32" s="40"/>
      <c r="K32" s="40"/>
    </row>
    <row r="33" spans="1:11" ht="18.600000000000001" customHeight="1" x14ac:dyDescent="0.25">
      <c r="A33" s="61" t="s">
        <v>384</v>
      </c>
      <c r="B33" s="63"/>
      <c r="C33" s="63" t="s">
        <v>30</v>
      </c>
      <c r="D33" s="73"/>
      <c r="E33" s="64">
        <f>SUM(E34:E35)</f>
        <v>10741.300000000001</v>
      </c>
      <c r="F33" s="64">
        <f t="shared" ref="F33:K33" si="15">SUM(F34:F35)</f>
        <v>13521</v>
      </c>
      <c r="G33" s="64">
        <f t="shared" si="15"/>
        <v>13550.400000000001</v>
      </c>
      <c r="H33" s="64">
        <f t="shared" si="15"/>
        <v>17470.5</v>
      </c>
      <c r="I33" s="64">
        <f t="shared" si="15"/>
        <v>17566.7</v>
      </c>
      <c r="J33" s="64">
        <f t="shared" si="15"/>
        <v>17592</v>
      </c>
      <c r="K33" s="64">
        <f t="shared" si="15"/>
        <v>17620.2</v>
      </c>
    </row>
    <row r="34" spans="1:11" ht="15.75" x14ac:dyDescent="0.25">
      <c r="A34" s="65" t="s">
        <v>430</v>
      </c>
      <c r="B34" s="67"/>
      <c r="C34" s="67" t="s">
        <v>0</v>
      </c>
      <c r="D34" s="66" t="s">
        <v>31</v>
      </c>
      <c r="E34" s="40">
        <v>9710.1</v>
      </c>
      <c r="F34" s="40">
        <v>12489.8</v>
      </c>
      <c r="G34" s="40">
        <v>12519.2</v>
      </c>
      <c r="H34" s="40">
        <v>16439.3</v>
      </c>
      <c r="I34" s="40">
        <v>16535.5</v>
      </c>
      <c r="J34" s="40">
        <v>16560.8</v>
      </c>
      <c r="K34" s="40">
        <v>16589</v>
      </c>
    </row>
    <row r="35" spans="1:11" ht="15.75" x14ac:dyDescent="0.25">
      <c r="A35" s="65" t="s">
        <v>431</v>
      </c>
      <c r="B35" s="67"/>
      <c r="C35" s="67" t="s">
        <v>0</v>
      </c>
      <c r="D35" s="66" t="s">
        <v>32</v>
      </c>
      <c r="E35" s="40">
        <v>1031.2</v>
      </c>
      <c r="F35" s="40">
        <v>1031.2</v>
      </c>
      <c r="G35" s="40">
        <v>1031.2</v>
      </c>
      <c r="H35" s="40">
        <v>1031.2</v>
      </c>
      <c r="I35" s="40">
        <v>1031.2</v>
      </c>
      <c r="J35" s="40">
        <v>1031.2</v>
      </c>
      <c r="K35" s="40">
        <v>1031.2</v>
      </c>
    </row>
    <row r="36" spans="1:11" ht="22.15" customHeight="1" x14ac:dyDescent="0.2">
      <c r="A36" s="58" t="s">
        <v>265</v>
      </c>
      <c r="B36" s="60" t="s">
        <v>53</v>
      </c>
      <c r="C36" s="59" t="s">
        <v>0</v>
      </c>
      <c r="D36" s="59" t="s">
        <v>0</v>
      </c>
      <c r="E36" s="46">
        <f>E37</f>
        <v>1270683.7999999998</v>
      </c>
      <c r="F36" s="46">
        <f t="shared" ref="F36:K36" si="16">F37</f>
        <v>1224819.8000000003</v>
      </c>
      <c r="G36" s="46">
        <f t="shared" si="16"/>
        <v>1536581.5000000002</v>
      </c>
      <c r="H36" s="46">
        <f t="shared" si="16"/>
        <v>1402740.6999999997</v>
      </c>
      <c r="I36" s="46">
        <f t="shared" si="16"/>
        <v>1504167</v>
      </c>
      <c r="J36" s="46">
        <f t="shared" si="16"/>
        <v>1476309.9000000001</v>
      </c>
      <c r="K36" s="46">
        <f t="shared" si="16"/>
        <v>1402887.8</v>
      </c>
    </row>
    <row r="37" spans="1:11" ht="18.600000000000001" customHeight="1" x14ac:dyDescent="0.2">
      <c r="A37" s="61" t="s">
        <v>388</v>
      </c>
      <c r="B37" s="63"/>
      <c r="C37" s="63" t="s">
        <v>13</v>
      </c>
      <c r="D37" s="69"/>
      <c r="E37" s="64">
        <f t="shared" ref="E37:K37" si="17">SUM(E38:E41)</f>
        <v>1270683.7999999998</v>
      </c>
      <c r="F37" s="64">
        <f t="shared" si="17"/>
        <v>1224819.8000000003</v>
      </c>
      <c r="G37" s="64">
        <f t="shared" si="17"/>
        <v>1536581.5000000002</v>
      </c>
      <c r="H37" s="64">
        <f t="shared" si="17"/>
        <v>1402740.6999999997</v>
      </c>
      <c r="I37" s="64">
        <f t="shared" si="17"/>
        <v>1504167</v>
      </c>
      <c r="J37" s="64">
        <f t="shared" si="17"/>
        <v>1476309.9000000001</v>
      </c>
      <c r="K37" s="64">
        <f t="shared" si="17"/>
        <v>1402887.8</v>
      </c>
    </row>
    <row r="38" spans="1:11" ht="18" customHeight="1" x14ac:dyDescent="0.25">
      <c r="A38" s="65" t="s">
        <v>266</v>
      </c>
      <c r="B38" s="72"/>
      <c r="C38" s="72" t="s">
        <v>0</v>
      </c>
      <c r="D38" s="74" t="s">
        <v>54</v>
      </c>
      <c r="E38" s="42">
        <v>91947.9</v>
      </c>
      <c r="F38" s="42">
        <v>93047.1</v>
      </c>
      <c r="G38" s="42">
        <v>121401.1</v>
      </c>
      <c r="H38" s="42">
        <v>117304.70000000001</v>
      </c>
      <c r="I38" s="42">
        <v>134031.20000000001</v>
      </c>
      <c r="J38" s="42">
        <v>117611.4</v>
      </c>
      <c r="K38" s="42">
        <v>113428</v>
      </c>
    </row>
    <row r="39" spans="1:11" ht="15.75" x14ac:dyDescent="0.25">
      <c r="A39" s="65" t="s">
        <v>267</v>
      </c>
      <c r="B39" s="67"/>
      <c r="C39" s="67" t="s">
        <v>0</v>
      </c>
      <c r="D39" s="66" t="s">
        <v>55</v>
      </c>
      <c r="E39" s="42">
        <v>1142839.8999999999</v>
      </c>
      <c r="F39" s="42">
        <v>1100542.3</v>
      </c>
      <c r="G39" s="42">
        <v>1381059.3</v>
      </c>
      <c r="H39" s="42">
        <v>1251747.2</v>
      </c>
      <c r="I39" s="42">
        <v>1335664.1000000001</v>
      </c>
      <c r="J39" s="42">
        <v>1324187.6000000001</v>
      </c>
      <c r="K39" s="42">
        <v>1254948.8999999999</v>
      </c>
    </row>
    <row r="40" spans="1:11" ht="15.75" x14ac:dyDescent="0.25">
      <c r="A40" s="65" t="s">
        <v>268</v>
      </c>
      <c r="B40" s="67"/>
      <c r="C40" s="67" t="s">
        <v>0</v>
      </c>
      <c r="D40" s="66" t="s">
        <v>57</v>
      </c>
      <c r="E40" s="42">
        <v>29751</v>
      </c>
      <c r="F40" s="42">
        <v>26143.1</v>
      </c>
      <c r="G40" s="42">
        <v>27949.8</v>
      </c>
      <c r="H40" s="42">
        <v>28111.899999999998</v>
      </c>
      <c r="I40" s="42">
        <v>28669.7</v>
      </c>
      <c r="J40" s="42">
        <v>28696.600000000002</v>
      </c>
      <c r="K40" s="42">
        <v>28696.600000000002</v>
      </c>
    </row>
    <row r="41" spans="1:11" ht="15.75" x14ac:dyDescent="0.25">
      <c r="A41" s="65" t="s">
        <v>269</v>
      </c>
      <c r="B41" s="67"/>
      <c r="C41" s="67" t="s">
        <v>0</v>
      </c>
      <c r="D41" s="66" t="s">
        <v>59</v>
      </c>
      <c r="E41" s="42">
        <v>6145</v>
      </c>
      <c r="F41" s="42">
        <v>5087.3</v>
      </c>
      <c r="G41" s="42">
        <v>6171.3</v>
      </c>
      <c r="H41" s="42">
        <v>5576.9000000000005</v>
      </c>
      <c r="I41" s="42">
        <v>5802</v>
      </c>
      <c r="J41" s="42">
        <v>5814.3</v>
      </c>
      <c r="K41" s="42">
        <v>5814.3</v>
      </c>
    </row>
    <row r="42" spans="1:11" ht="22.15" customHeight="1" x14ac:dyDescent="0.2">
      <c r="A42" s="58" t="s">
        <v>60</v>
      </c>
      <c r="B42" s="60" t="s">
        <v>61</v>
      </c>
      <c r="C42" s="59" t="s">
        <v>0</v>
      </c>
      <c r="D42" s="59" t="s">
        <v>0</v>
      </c>
      <c r="E42" s="46">
        <f t="shared" ref="E42:K42" si="18">E43+E45+E52</f>
        <v>645336.20000000007</v>
      </c>
      <c r="F42" s="46">
        <f t="shared" si="18"/>
        <v>696632.3</v>
      </c>
      <c r="G42" s="46">
        <f t="shared" si="18"/>
        <v>934849.4</v>
      </c>
      <c r="H42" s="46">
        <f t="shared" si="18"/>
        <v>818537</v>
      </c>
      <c r="I42" s="46">
        <f t="shared" si="18"/>
        <v>1029558.3</v>
      </c>
      <c r="J42" s="46">
        <f t="shared" si="18"/>
        <v>1241935.3</v>
      </c>
      <c r="K42" s="46">
        <f t="shared" si="18"/>
        <v>1304382.8</v>
      </c>
    </row>
    <row r="43" spans="1:11" ht="19.5" customHeight="1" x14ac:dyDescent="0.2">
      <c r="A43" s="61" t="s">
        <v>389</v>
      </c>
      <c r="B43" s="63"/>
      <c r="C43" s="63" t="s">
        <v>62</v>
      </c>
      <c r="D43" s="69"/>
      <c r="E43" s="64">
        <f>E44</f>
        <v>9933.7999999999993</v>
      </c>
      <c r="F43" s="64">
        <f t="shared" ref="F43:K43" si="19">F44</f>
        <v>11758.4</v>
      </c>
      <c r="G43" s="64">
        <f t="shared" si="19"/>
        <v>14380.6</v>
      </c>
      <c r="H43" s="64">
        <f t="shared" si="19"/>
        <v>16017.6</v>
      </c>
      <c r="I43" s="64">
        <f t="shared" si="19"/>
        <v>16861.900000000001</v>
      </c>
      <c r="J43" s="64">
        <f t="shared" si="19"/>
        <v>15181.4</v>
      </c>
      <c r="K43" s="64">
        <f t="shared" si="19"/>
        <v>15181.4</v>
      </c>
    </row>
    <row r="44" spans="1:11" ht="15" customHeight="1" x14ac:dyDescent="0.25">
      <c r="A44" s="65" t="s">
        <v>328</v>
      </c>
      <c r="B44" s="75"/>
      <c r="C44" s="76"/>
      <c r="D44" s="74">
        <v>1203</v>
      </c>
      <c r="E44" s="42">
        <v>9933.7999999999993</v>
      </c>
      <c r="F44" s="42">
        <v>11758.4</v>
      </c>
      <c r="G44" s="42">
        <v>14380.6</v>
      </c>
      <c r="H44" s="42">
        <v>16017.6</v>
      </c>
      <c r="I44" s="42">
        <v>16861.900000000001</v>
      </c>
      <c r="J44" s="42">
        <v>15181.4</v>
      </c>
      <c r="K44" s="42">
        <v>15181.4</v>
      </c>
    </row>
    <row r="45" spans="1:11" ht="18.600000000000001" customHeight="1" x14ac:dyDescent="0.25">
      <c r="A45" s="61" t="s">
        <v>390</v>
      </c>
      <c r="B45" s="63"/>
      <c r="C45" s="63" t="s">
        <v>63</v>
      </c>
      <c r="D45" s="77"/>
      <c r="E45" s="64">
        <f t="shared" ref="E45:K45" si="20">SUM(E46:E51)</f>
        <v>114985.5</v>
      </c>
      <c r="F45" s="64">
        <f t="shared" si="20"/>
        <v>141741.90000000002</v>
      </c>
      <c r="G45" s="64">
        <f t="shared" si="20"/>
        <v>188984.2</v>
      </c>
      <c r="H45" s="64">
        <f t="shared" si="20"/>
        <v>182845.39999999997</v>
      </c>
      <c r="I45" s="64">
        <f t="shared" si="20"/>
        <v>223307</v>
      </c>
      <c r="J45" s="64">
        <f t="shared" si="20"/>
        <v>294879.59999999998</v>
      </c>
      <c r="K45" s="64">
        <f t="shared" si="20"/>
        <v>334879.59999999998</v>
      </c>
    </row>
    <row r="46" spans="1:11" ht="15.75" x14ac:dyDescent="0.25">
      <c r="A46" s="65" t="s">
        <v>432</v>
      </c>
      <c r="B46" s="67"/>
      <c r="C46" s="67" t="s">
        <v>0</v>
      </c>
      <c r="D46" s="66" t="s">
        <v>64</v>
      </c>
      <c r="E46" s="40">
        <v>21204</v>
      </c>
      <c r="F46" s="40">
        <v>18743.599999999999</v>
      </c>
      <c r="G46" s="40">
        <v>22846.7</v>
      </c>
      <c r="H46" s="40">
        <v>21868.9</v>
      </c>
      <c r="I46" s="40">
        <v>42089.3</v>
      </c>
      <c r="J46" s="40">
        <v>41379.699999999997</v>
      </c>
      <c r="K46" s="40">
        <v>41379.699999999997</v>
      </c>
    </row>
    <row r="47" spans="1:11" ht="32.25" customHeight="1" x14ac:dyDescent="0.25">
      <c r="A47" s="65" t="s">
        <v>433</v>
      </c>
      <c r="B47" s="72"/>
      <c r="C47" s="72" t="s">
        <v>0</v>
      </c>
      <c r="D47" s="74" t="s">
        <v>65</v>
      </c>
      <c r="E47" s="42">
        <v>35603.699999999997</v>
      </c>
      <c r="F47" s="42">
        <v>54166</v>
      </c>
      <c r="G47" s="42">
        <v>76525.399999999994</v>
      </c>
      <c r="H47" s="42">
        <v>76525.399999999994</v>
      </c>
      <c r="I47" s="42">
        <v>76763.399999999994</v>
      </c>
      <c r="J47" s="42">
        <v>76783.399999999994</v>
      </c>
      <c r="K47" s="42">
        <v>76783.399999999994</v>
      </c>
    </row>
    <row r="48" spans="1:11" ht="15.75" x14ac:dyDescent="0.25">
      <c r="A48" s="65" t="s">
        <v>434</v>
      </c>
      <c r="B48" s="67"/>
      <c r="C48" s="67" t="s">
        <v>0</v>
      </c>
      <c r="D48" s="66" t="s">
        <v>66</v>
      </c>
      <c r="E48" s="40">
        <v>9763.2999999999993</v>
      </c>
      <c r="F48" s="40">
        <v>13389.8</v>
      </c>
      <c r="G48" s="40">
        <v>13101.4</v>
      </c>
      <c r="H48" s="40">
        <v>13801.4</v>
      </c>
      <c r="I48" s="40">
        <v>13861.5</v>
      </c>
      <c r="J48" s="40">
        <v>13913</v>
      </c>
      <c r="K48" s="40">
        <v>13913</v>
      </c>
    </row>
    <row r="49" spans="1:11" ht="15.75" x14ac:dyDescent="0.25">
      <c r="A49" s="65" t="s">
        <v>435</v>
      </c>
      <c r="B49" s="67"/>
      <c r="C49" s="67" t="s">
        <v>0</v>
      </c>
      <c r="D49" s="66" t="s">
        <v>67</v>
      </c>
      <c r="E49" s="40">
        <v>3942.4</v>
      </c>
      <c r="F49" s="40">
        <v>4021</v>
      </c>
      <c r="G49" s="40">
        <v>6946.8</v>
      </c>
      <c r="H49" s="40">
        <v>4794.3</v>
      </c>
      <c r="I49" s="40">
        <v>7211</v>
      </c>
      <c r="J49" s="40">
        <v>7226.9</v>
      </c>
      <c r="K49" s="40">
        <v>7226.9</v>
      </c>
    </row>
    <row r="50" spans="1:11" ht="15.75" x14ac:dyDescent="0.25">
      <c r="A50" s="65" t="s">
        <v>436</v>
      </c>
      <c r="B50" s="67"/>
      <c r="C50" s="67" t="s">
        <v>0</v>
      </c>
      <c r="D50" s="66" t="s">
        <v>68</v>
      </c>
      <c r="E50" s="40">
        <v>6651.5</v>
      </c>
      <c r="F50" s="40">
        <v>6553.2</v>
      </c>
      <c r="G50" s="40">
        <v>20541.599999999999</v>
      </c>
      <c r="H50" s="40">
        <v>14920.499999999998</v>
      </c>
      <c r="I50" s="40">
        <v>24412.3</v>
      </c>
      <c r="J50" s="40">
        <v>96423.4</v>
      </c>
      <c r="K50" s="40">
        <v>136423.4</v>
      </c>
    </row>
    <row r="51" spans="1:11" ht="15.75" x14ac:dyDescent="0.25">
      <c r="A51" s="65" t="s">
        <v>437</v>
      </c>
      <c r="B51" s="67"/>
      <c r="C51" s="67" t="s">
        <v>0</v>
      </c>
      <c r="D51" s="66" t="s">
        <v>69</v>
      </c>
      <c r="E51" s="40">
        <v>37820.6</v>
      </c>
      <c r="F51" s="40">
        <v>44868.3</v>
      </c>
      <c r="G51" s="40">
        <v>49022.3</v>
      </c>
      <c r="H51" s="40">
        <v>50934.9</v>
      </c>
      <c r="I51" s="40">
        <v>58969.5</v>
      </c>
      <c r="J51" s="40">
        <v>59153.2</v>
      </c>
      <c r="K51" s="40">
        <v>59153.2</v>
      </c>
    </row>
    <row r="52" spans="1:11" ht="18.600000000000001" customHeight="1" x14ac:dyDescent="0.2">
      <c r="A52" s="61" t="s">
        <v>391</v>
      </c>
      <c r="B52" s="63"/>
      <c r="C52" s="63" t="s">
        <v>70</v>
      </c>
      <c r="D52" s="78"/>
      <c r="E52" s="64">
        <f>E53+E54</f>
        <v>520416.9</v>
      </c>
      <c r="F52" s="64">
        <f t="shared" ref="F52:K52" si="21">F53+F54</f>
        <v>543132</v>
      </c>
      <c r="G52" s="64">
        <f t="shared" si="21"/>
        <v>731484.6</v>
      </c>
      <c r="H52" s="64">
        <f t="shared" si="21"/>
        <v>619674</v>
      </c>
      <c r="I52" s="64">
        <f t="shared" si="21"/>
        <v>789389.4</v>
      </c>
      <c r="J52" s="64">
        <f t="shared" si="21"/>
        <v>931874.3</v>
      </c>
      <c r="K52" s="64">
        <f t="shared" si="21"/>
        <v>954321.8</v>
      </c>
    </row>
    <row r="53" spans="1:11" ht="15.75" x14ac:dyDescent="0.25">
      <c r="A53" s="65" t="s">
        <v>391</v>
      </c>
      <c r="B53" s="67"/>
      <c r="C53" s="67" t="s">
        <v>0</v>
      </c>
      <c r="D53" s="66" t="s">
        <v>71</v>
      </c>
      <c r="E53" s="40">
        <f>520418.7</f>
        <v>520418.7</v>
      </c>
      <c r="F53" s="40">
        <v>543132</v>
      </c>
      <c r="G53" s="40">
        <v>731484.6</v>
      </c>
      <c r="H53" s="40">
        <v>619674</v>
      </c>
      <c r="I53" s="40">
        <v>789389.4</v>
      </c>
      <c r="J53" s="40">
        <v>931874.3</v>
      </c>
      <c r="K53" s="40">
        <v>954321.8</v>
      </c>
    </row>
    <row r="54" spans="1:11" ht="15.75" x14ac:dyDescent="0.25">
      <c r="A54" s="61" t="s">
        <v>650</v>
      </c>
      <c r="B54" s="67"/>
      <c r="C54" s="63" t="s">
        <v>226</v>
      </c>
      <c r="D54" s="79"/>
      <c r="E54" s="64">
        <f>E55</f>
        <v>-1.8</v>
      </c>
      <c r="F54" s="64">
        <f t="shared" ref="F54:K54" si="22">F55</f>
        <v>0</v>
      </c>
      <c r="G54" s="64">
        <f t="shared" si="22"/>
        <v>0</v>
      </c>
      <c r="H54" s="64">
        <f t="shared" si="22"/>
        <v>0</v>
      </c>
      <c r="I54" s="64">
        <f t="shared" si="22"/>
        <v>0</v>
      </c>
      <c r="J54" s="64">
        <f t="shared" si="22"/>
        <v>0</v>
      </c>
      <c r="K54" s="64">
        <f t="shared" si="22"/>
        <v>0</v>
      </c>
    </row>
    <row r="55" spans="1:11" ht="15.75" x14ac:dyDescent="0.25">
      <c r="A55" s="65" t="s">
        <v>650</v>
      </c>
      <c r="B55" s="67"/>
      <c r="C55" s="67"/>
      <c r="D55" s="79" t="s">
        <v>227</v>
      </c>
      <c r="E55" s="40">
        <v>-1.8</v>
      </c>
      <c r="F55" s="40"/>
      <c r="G55" s="40"/>
      <c r="H55" s="40"/>
      <c r="I55" s="40"/>
      <c r="J55" s="40"/>
      <c r="K55" s="40"/>
    </row>
    <row r="56" spans="1:11" ht="22.15" customHeight="1" x14ac:dyDescent="0.2">
      <c r="A56" s="58" t="s">
        <v>76</v>
      </c>
      <c r="B56" s="60" t="s">
        <v>77</v>
      </c>
      <c r="C56" s="59" t="s">
        <v>0</v>
      </c>
      <c r="D56" s="59" t="s">
        <v>0</v>
      </c>
      <c r="E56" s="52">
        <f>E57+E61+E69+E71+E73+E76+E80</f>
        <v>2562713.7000000002</v>
      </c>
      <c r="F56" s="52">
        <f>F57+F61+F69+F71+F73+F76+F80</f>
        <v>2891402</v>
      </c>
      <c r="G56" s="52">
        <f>G57+G61+G69+G71+G73+G76+G80</f>
        <v>3095800.0999999996</v>
      </c>
      <c r="H56" s="52">
        <f>H57+H61+H69+H71+H73+H76+H80</f>
        <v>3249111.5000000005</v>
      </c>
      <c r="I56" s="52">
        <f t="shared" ref="I56:J56" si="23">I57+I61+I69+I71+I73+I76+I80</f>
        <v>3758876.5</v>
      </c>
      <c r="J56" s="52">
        <f t="shared" si="23"/>
        <v>3460720.4999999995</v>
      </c>
      <c r="K56" s="52">
        <f t="shared" ref="K56" si="24">K57+K61+K69+K71+K73+K76+K80</f>
        <v>3268378.5</v>
      </c>
    </row>
    <row r="57" spans="1:11" ht="21" customHeight="1" x14ac:dyDescent="0.25">
      <c r="A57" s="61" t="s">
        <v>392</v>
      </c>
      <c r="B57" s="80"/>
      <c r="C57" s="63">
        <v>27</v>
      </c>
      <c r="D57" s="73"/>
      <c r="E57" s="64">
        <f>SUM(E58:E60)</f>
        <v>44810.7</v>
      </c>
      <c r="F57" s="64">
        <f t="shared" ref="F57:K57" si="25">SUM(F58:F60)</f>
        <v>33577.4</v>
      </c>
      <c r="G57" s="64">
        <f t="shared" si="25"/>
        <v>55196.6</v>
      </c>
      <c r="H57" s="64">
        <f t="shared" si="25"/>
        <v>44196.6</v>
      </c>
      <c r="I57" s="64">
        <f t="shared" si="25"/>
        <v>336084.8</v>
      </c>
      <c r="J57" s="64">
        <f t="shared" si="25"/>
        <v>61139.9</v>
      </c>
      <c r="K57" s="64">
        <f t="shared" si="25"/>
        <v>61139.9</v>
      </c>
    </row>
    <row r="58" spans="1:11" ht="32.25" customHeight="1" x14ac:dyDescent="0.25">
      <c r="A58" s="65" t="s">
        <v>329</v>
      </c>
      <c r="B58" s="72"/>
      <c r="C58" s="81"/>
      <c r="D58" s="74">
        <v>2701</v>
      </c>
      <c r="E58" s="42">
        <v>11083.4</v>
      </c>
      <c r="F58" s="42">
        <v>10711</v>
      </c>
      <c r="G58" s="42">
        <v>14196.6</v>
      </c>
      <c r="H58" s="42">
        <v>14196.6</v>
      </c>
      <c r="I58" s="42">
        <v>15084.8</v>
      </c>
      <c r="J58" s="42">
        <v>15139.9</v>
      </c>
      <c r="K58" s="42">
        <v>15139.9</v>
      </c>
    </row>
    <row r="59" spans="1:11" ht="17.25" customHeight="1" x14ac:dyDescent="0.25">
      <c r="A59" s="65" t="s">
        <v>330</v>
      </c>
      <c r="B59" s="72"/>
      <c r="C59" s="81"/>
      <c r="D59" s="66">
        <v>2702</v>
      </c>
      <c r="E59" s="42">
        <v>26968.799999999999</v>
      </c>
      <c r="F59" s="42">
        <v>20137.3</v>
      </c>
      <c r="G59" s="42">
        <v>31500</v>
      </c>
      <c r="H59" s="42">
        <v>22000</v>
      </c>
      <c r="I59" s="42">
        <v>311500</v>
      </c>
      <c r="J59" s="42">
        <v>36500</v>
      </c>
      <c r="K59" s="42">
        <v>36500</v>
      </c>
    </row>
    <row r="60" spans="1:11" ht="30.75" customHeight="1" x14ac:dyDescent="0.25">
      <c r="A60" s="65" t="s">
        <v>331</v>
      </c>
      <c r="B60" s="72"/>
      <c r="C60" s="81"/>
      <c r="D60" s="74">
        <v>2703</v>
      </c>
      <c r="E60" s="42">
        <v>6758.5</v>
      </c>
      <c r="F60" s="42">
        <v>2729.1</v>
      </c>
      <c r="G60" s="42">
        <v>9500</v>
      </c>
      <c r="H60" s="42">
        <v>8000</v>
      </c>
      <c r="I60" s="42">
        <v>9500</v>
      </c>
      <c r="J60" s="42">
        <v>9500</v>
      </c>
      <c r="K60" s="42">
        <v>9500</v>
      </c>
    </row>
    <row r="61" spans="1:11" ht="18.600000000000001" customHeight="1" x14ac:dyDescent="0.2">
      <c r="A61" s="61" t="s">
        <v>393</v>
      </c>
      <c r="B61" s="63"/>
      <c r="C61" s="63" t="s">
        <v>78</v>
      </c>
      <c r="D61" s="78"/>
      <c r="E61" s="64">
        <f>SUM(E62:E68)</f>
        <v>2360780.7999999998</v>
      </c>
      <c r="F61" s="64">
        <f t="shared" ref="F61:K61" si="26">SUM(F62:F68)</f>
        <v>2312752.6</v>
      </c>
      <c r="G61" s="64">
        <f t="shared" si="26"/>
        <v>2438641.6999999997</v>
      </c>
      <c r="H61" s="64">
        <f t="shared" si="26"/>
        <v>2523540.7999999998</v>
      </c>
      <c r="I61" s="64">
        <f t="shared" si="26"/>
        <v>2661967.2000000002</v>
      </c>
      <c r="J61" s="64">
        <f t="shared" si="26"/>
        <v>2579050.8999999994</v>
      </c>
      <c r="K61" s="64">
        <f t="shared" si="26"/>
        <v>2566946.2999999998</v>
      </c>
    </row>
    <row r="62" spans="1:11" ht="17.25" customHeight="1" x14ac:dyDescent="0.25">
      <c r="A62" s="65" t="s">
        <v>270</v>
      </c>
      <c r="B62" s="72"/>
      <c r="C62" s="72" t="s">
        <v>0</v>
      </c>
      <c r="D62" s="74" t="s">
        <v>79</v>
      </c>
      <c r="E62" s="42">
        <v>18855.5</v>
      </c>
      <c r="F62" s="42">
        <v>23396.9</v>
      </c>
      <c r="G62" s="42">
        <v>24301</v>
      </c>
      <c r="H62" s="42">
        <v>25127.599999999999</v>
      </c>
      <c r="I62" s="42">
        <v>28321.7</v>
      </c>
      <c r="J62" s="42">
        <v>28454.400000000001</v>
      </c>
      <c r="K62" s="42">
        <v>28454.400000000001</v>
      </c>
    </row>
    <row r="63" spans="1:11" ht="15.75" x14ac:dyDescent="0.25">
      <c r="A63" s="65" t="s">
        <v>271</v>
      </c>
      <c r="B63" s="67"/>
      <c r="C63" s="67" t="s">
        <v>0</v>
      </c>
      <c r="D63" s="66" t="s">
        <v>80</v>
      </c>
      <c r="E63" s="40">
        <v>1300358.8999999999</v>
      </c>
      <c r="F63" s="40">
        <v>1454876.5</v>
      </c>
      <c r="G63" s="40">
        <v>1413676.2999999998</v>
      </c>
      <c r="H63" s="40">
        <v>1499038</v>
      </c>
      <c r="I63" s="40">
        <v>1531426.4</v>
      </c>
      <c r="J63" s="40">
        <v>1522532.7</v>
      </c>
      <c r="K63" s="40">
        <v>1513635</v>
      </c>
    </row>
    <row r="64" spans="1:11" ht="15.75" x14ac:dyDescent="0.25">
      <c r="A64" s="65" t="s">
        <v>272</v>
      </c>
      <c r="B64" s="67"/>
      <c r="C64" s="67" t="s">
        <v>0</v>
      </c>
      <c r="D64" s="66" t="s">
        <v>81</v>
      </c>
      <c r="E64" s="40">
        <v>28451.9</v>
      </c>
      <c r="F64" s="40">
        <v>30062.2</v>
      </c>
      <c r="G64" s="40">
        <v>31977.4</v>
      </c>
      <c r="H64" s="22">
        <v>35257.1</v>
      </c>
      <c r="I64" s="40">
        <v>40897.800000000003</v>
      </c>
      <c r="J64" s="40">
        <v>41029.300000000003</v>
      </c>
      <c r="K64" s="40">
        <v>41029.300000000003</v>
      </c>
    </row>
    <row r="65" spans="1:11" ht="15.75" x14ac:dyDescent="0.25">
      <c r="A65" s="65" t="s">
        <v>273</v>
      </c>
      <c r="B65" s="67"/>
      <c r="C65" s="67" t="s">
        <v>0</v>
      </c>
      <c r="D65" s="66" t="s">
        <v>82</v>
      </c>
      <c r="E65" s="40">
        <v>157004.79999999999</v>
      </c>
      <c r="F65" s="40">
        <v>199472.8</v>
      </c>
      <c r="G65" s="40">
        <v>216675.7</v>
      </c>
      <c r="H65" s="22">
        <v>225170.2</v>
      </c>
      <c r="I65" s="40">
        <v>224987.1</v>
      </c>
      <c r="J65" s="40">
        <v>224599.1</v>
      </c>
      <c r="K65" s="40">
        <v>224599.1</v>
      </c>
    </row>
    <row r="66" spans="1:11" ht="15.6" customHeight="1" x14ac:dyDescent="0.25">
      <c r="A66" s="65" t="s">
        <v>274</v>
      </c>
      <c r="B66" s="67"/>
      <c r="C66" s="67" t="s">
        <v>0</v>
      </c>
      <c r="D66" s="66" t="s">
        <v>83</v>
      </c>
      <c r="E66" s="40">
        <v>102246</v>
      </c>
      <c r="F66" s="40">
        <v>113295.3</v>
      </c>
      <c r="G66" s="40">
        <v>196043</v>
      </c>
      <c r="H66" s="22">
        <v>172414.3</v>
      </c>
      <c r="I66" s="40">
        <v>210694.3</v>
      </c>
      <c r="J66" s="40">
        <v>158847.9</v>
      </c>
      <c r="K66" s="40">
        <v>159047.9</v>
      </c>
    </row>
    <row r="67" spans="1:11" ht="15.6" customHeight="1" x14ac:dyDescent="0.25">
      <c r="A67" s="65" t="s">
        <v>275</v>
      </c>
      <c r="B67" s="67"/>
      <c r="C67" s="67" t="s">
        <v>0</v>
      </c>
      <c r="D67" s="66" t="s">
        <v>84</v>
      </c>
      <c r="E67" s="40">
        <v>454009.3</v>
      </c>
      <c r="F67" s="40">
        <v>491648.9</v>
      </c>
      <c r="G67" s="40">
        <v>554056.9</v>
      </c>
      <c r="H67" s="22">
        <v>564213.80000000005</v>
      </c>
      <c r="I67" s="40">
        <v>624078.9</v>
      </c>
      <c r="J67" s="40">
        <v>603190.19999999995</v>
      </c>
      <c r="K67" s="40">
        <v>599949.69999999995</v>
      </c>
    </row>
    <row r="68" spans="1:11" ht="30" x14ac:dyDescent="0.25">
      <c r="A68" s="21" t="s">
        <v>575</v>
      </c>
      <c r="B68" s="67"/>
      <c r="C68" s="67"/>
      <c r="D68" s="74">
        <v>3507</v>
      </c>
      <c r="E68" s="42">
        <v>299854.40000000002</v>
      </c>
      <c r="F68" s="42"/>
      <c r="G68" s="42">
        <v>1911.4</v>
      </c>
      <c r="H68" s="22">
        <v>2319.8000000000002</v>
      </c>
      <c r="I68" s="42">
        <v>1561</v>
      </c>
      <c r="J68" s="42">
        <v>397.3</v>
      </c>
      <c r="K68" s="42">
        <v>230.9</v>
      </c>
    </row>
    <row r="69" spans="1:11" ht="19.5" customHeight="1" x14ac:dyDescent="0.2">
      <c r="A69" s="61" t="s">
        <v>394</v>
      </c>
      <c r="B69" s="63"/>
      <c r="C69" s="63" t="s">
        <v>85</v>
      </c>
      <c r="D69" s="62"/>
      <c r="E69" s="64">
        <f t="shared" ref="E69:F69" si="27">E70</f>
        <v>0</v>
      </c>
      <c r="F69" s="64">
        <f t="shared" si="27"/>
        <v>352630.1</v>
      </c>
      <c r="G69" s="64">
        <f>G70</f>
        <v>405588.2</v>
      </c>
      <c r="H69" s="64">
        <f t="shared" ref="H69:K69" si="28">H70</f>
        <v>431894.2</v>
      </c>
      <c r="I69" s="64">
        <f t="shared" si="28"/>
        <v>527734.19999999995</v>
      </c>
      <c r="J69" s="64">
        <f t="shared" si="28"/>
        <v>585139.9</v>
      </c>
      <c r="K69" s="64">
        <f t="shared" si="28"/>
        <v>404253.5</v>
      </c>
    </row>
    <row r="70" spans="1:11" ht="15.75" customHeight="1" x14ac:dyDescent="0.25">
      <c r="A70" s="65" t="s">
        <v>276</v>
      </c>
      <c r="B70" s="72"/>
      <c r="C70" s="72" t="s">
        <v>0</v>
      </c>
      <c r="D70" s="74" t="s">
        <v>86</v>
      </c>
      <c r="E70" s="40"/>
      <c r="F70" s="42">
        <v>352630.1</v>
      </c>
      <c r="G70" s="42">
        <v>405588.2</v>
      </c>
      <c r="H70" s="42">
        <v>431894.2</v>
      </c>
      <c r="I70" s="42">
        <v>527734.19999999995</v>
      </c>
      <c r="J70" s="42">
        <v>585139.9</v>
      </c>
      <c r="K70" s="42">
        <v>404253.5</v>
      </c>
    </row>
    <row r="71" spans="1:11" ht="18.600000000000001" customHeight="1" x14ac:dyDescent="0.2">
      <c r="A71" s="61" t="s">
        <v>395</v>
      </c>
      <c r="B71" s="63"/>
      <c r="C71" s="63" t="s">
        <v>87</v>
      </c>
      <c r="D71" s="62"/>
      <c r="E71" s="64">
        <f t="shared" ref="E71:F71" si="29">E72</f>
        <v>3864.6</v>
      </c>
      <c r="F71" s="64">
        <f t="shared" si="29"/>
        <v>4871.3999999999996</v>
      </c>
      <c r="G71" s="64">
        <f>G72</f>
        <v>5082.8999999999996</v>
      </c>
      <c r="H71" s="64">
        <f t="shared" ref="H71:K71" si="30">H72</f>
        <v>5964.3</v>
      </c>
      <c r="I71" s="64">
        <f t="shared" si="30"/>
        <v>5387.5</v>
      </c>
      <c r="J71" s="64">
        <f t="shared" si="30"/>
        <v>5400.7</v>
      </c>
      <c r="K71" s="64">
        <f t="shared" si="30"/>
        <v>5400.7</v>
      </c>
    </row>
    <row r="72" spans="1:11" ht="15.75" x14ac:dyDescent="0.25">
      <c r="A72" s="65" t="s">
        <v>438</v>
      </c>
      <c r="B72" s="67"/>
      <c r="C72" s="67" t="s">
        <v>0</v>
      </c>
      <c r="D72" s="66" t="s">
        <v>88</v>
      </c>
      <c r="E72" s="40">
        <v>3864.6</v>
      </c>
      <c r="F72" s="42">
        <v>4871.3999999999996</v>
      </c>
      <c r="G72" s="42">
        <v>5082.8999999999996</v>
      </c>
      <c r="H72" s="42">
        <v>5964.3</v>
      </c>
      <c r="I72" s="42">
        <v>5387.5</v>
      </c>
      <c r="J72" s="42">
        <v>5400.7</v>
      </c>
      <c r="K72" s="42">
        <v>5400.7</v>
      </c>
    </row>
    <row r="73" spans="1:11" ht="18.600000000000001" customHeight="1" x14ac:dyDescent="0.25">
      <c r="A73" s="82" t="s">
        <v>383</v>
      </c>
      <c r="B73" s="63"/>
      <c r="C73" s="63">
        <v>80</v>
      </c>
      <c r="D73" s="77"/>
      <c r="E73" s="45">
        <f>SUM(E74:E75)</f>
        <v>77409</v>
      </c>
      <c r="F73" s="45">
        <f t="shared" ref="F73:K73" si="31">SUM(F74:F75)</f>
        <v>79545.600000000006</v>
      </c>
      <c r="G73" s="45">
        <f t="shared" si="31"/>
        <v>105032.29999999999</v>
      </c>
      <c r="H73" s="45">
        <f t="shared" si="31"/>
        <v>110432.7</v>
      </c>
      <c r="I73" s="45">
        <f t="shared" si="31"/>
        <v>118840.79999999999</v>
      </c>
      <c r="J73" s="45">
        <f t="shared" si="31"/>
        <v>119711.20000000001</v>
      </c>
      <c r="K73" s="45">
        <f t="shared" si="31"/>
        <v>120381.1</v>
      </c>
    </row>
    <row r="74" spans="1:11" ht="15.6" customHeight="1" x14ac:dyDescent="0.25">
      <c r="A74" s="65" t="s">
        <v>334</v>
      </c>
      <c r="B74" s="72"/>
      <c r="C74" s="72" t="s">
        <v>0</v>
      </c>
      <c r="D74" s="74">
        <v>8005</v>
      </c>
      <c r="E74" s="42">
        <v>25557.3</v>
      </c>
      <c r="F74" s="42">
        <v>28130.5</v>
      </c>
      <c r="G74" s="42">
        <v>35989.4</v>
      </c>
      <c r="H74" s="42">
        <v>38614</v>
      </c>
      <c r="I74" s="42">
        <v>42570.6</v>
      </c>
      <c r="J74" s="42">
        <v>42948.9</v>
      </c>
      <c r="K74" s="42">
        <v>43286.1</v>
      </c>
    </row>
    <row r="75" spans="1:11" ht="15.6" customHeight="1" x14ac:dyDescent="0.25">
      <c r="A75" s="65" t="s">
        <v>335</v>
      </c>
      <c r="B75" s="72"/>
      <c r="C75" s="72" t="s">
        <v>0</v>
      </c>
      <c r="D75" s="74">
        <v>8010</v>
      </c>
      <c r="E75" s="42">
        <v>51851.7</v>
      </c>
      <c r="F75" s="42">
        <v>51415.1</v>
      </c>
      <c r="G75" s="42">
        <v>69042.899999999994</v>
      </c>
      <c r="H75" s="42">
        <v>71818.7</v>
      </c>
      <c r="I75" s="42">
        <v>76270.2</v>
      </c>
      <c r="J75" s="42">
        <v>76762.3</v>
      </c>
      <c r="K75" s="42">
        <v>77095</v>
      </c>
    </row>
    <row r="76" spans="1:11" ht="18.600000000000001" customHeight="1" x14ac:dyDescent="0.25">
      <c r="A76" s="61" t="s">
        <v>384</v>
      </c>
      <c r="B76" s="63"/>
      <c r="C76" s="63">
        <v>88</v>
      </c>
      <c r="D76" s="78"/>
      <c r="E76" s="45">
        <f>SUM(E77:E79)</f>
        <v>75586.900000000009</v>
      </c>
      <c r="F76" s="45">
        <f t="shared" ref="F76:K76" si="32">SUM(F77:F79)</f>
        <v>107774.5</v>
      </c>
      <c r="G76" s="45">
        <f t="shared" si="32"/>
        <v>86100.400000000009</v>
      </c>
      <c r="H76" s="45">
        <f t="shared" si="32"/>
        <v>133082.70000000001</v>
      </c>
      <c r="I76" s="45">
        <f t="shared" si="32"/>
        <v>108526.1</v>
      </c>
      <c r="J76" s="45">
        <f t="shared" si="32"/>
        <v>109937</v>
      </c>
      <c r="K76" s="45">
        <f t="shared" si="32"/>
        <v>109945.29999999999</v>
      </c>
    </row>
    <row r="77" spans="1:11" ht="15.6" customHeight="1" x14ac:dyDescent="0.25">
      <c r="A77" s="65" t="s">
        <v>439</v>
      </c>
      <c r="B77" s="83"/>
      <c r="C77" s="83" t="s">
        <v>0</v>
      </c>
      <c r="D77" s="84">
        <v>8809</v>
      </c>
      <c r="E77" s="42">
        <v>12525.6</v>
      </c>
      <c r="F77" s="42">
        <v>13984.6</v>
      </c>
      <c r="G77" s="42">
        <v>14869.7</v>
      </c>
      <c r="H77" s="42">
        <v>14275.800000000001</v>
      </c>
      <c r="I77" s="42">
        <v>17704.599999999999</v>
      </c>
      <c r="J77" s="42">
        <v>17772.8</v>
      </c>
      <c r="K77" s="42">
        <v>17775.599999999999</v>
      </c>
    </row>
    <row r="78" spans="1:11" ht="15.6" customHeight="1" x14ac:dyDescent="0.25">
      <c r="A78" s="65" t="s">
        <v>262</v>
      </c>
      <c r="B78" s="83"/>
      <c r="C78" s="83" t="s">
        <v>0</v>
      </c>
      <c r="D78" s="84">
        <v>8810</v>
      </c>
      <c r="E78" s="42">
        <v>56338.8</v>
      </c>
      <c r="F78" s="42">
        <v>67409.8</v>
      </c>
      <c r="G78" s="42">
        <v>64060.9</v>
      </c>
      <c r="H78" s="42">
        <v>85226.5</v>
      </c>
      <c r="I78" s="42">
        <v>82261.100000000006</v>
      </c>
      <c r="J78" s="42">
        <v>83553.3</v>
      </c>
      <c r="K78" s="42">
        <v>83558.8</v>
      </c>
    </row>
    <row r="79" spans="1:11" ht="15.6" customHeight="1" x14ac:dyDescent="0.25">
      <c r="A79" s="65" t="s">
        <v>263</v>
      </c>
      <c r="B79" s="83"/>
      <c r="C79" s="83" t="s">
        <v>0</v>
      </c>
      <c r="D79" s="84">
        <v>8812</v>
      </c>
      <c r="E79" s="42">
        <v>6722.5</v>
      </c>
      <c r="F79" s="42">
        <v>26380.1</v>
      </c>
      <c r="G79" s="42">
        <v>7169.8</v>
      </c>
      <c r="H79" s="42">
        <v>33580.400000000001</v>
      </c>
      <c r="I79" s="42">
        <v>8560.4</v>
      </c>
      <c r="J79" s="42">
        <v>8610.9</v>
      </c>
      <c r="K79" s="42">
        <v>8610.9</v>
      </c>
    </row>
    <row r="80" spans="1:11" ht="18.600000000000001" customHeight="1" x14ac:dyDescent="0.2">
      <c r="A80" s="61" t="s">
        <v>396</v>
      </c>
      <c r="B80" s="63"/>
      <c r="C80" s="63" t="s">
        <v>72</v>
      </c>
      <c r="D80" s="62"/>
      <c r="E80" s="64">
        <f t="shared" ref="E80:K80" si="33">SUM(E81:E82)</f>
        <v>261.70000000000005</v>
      </c>
      <c r="F80" s="64">
        <f t="shared" si="33"/>
        <v>250.39999999999998</v>
      </c>
      <c r="G80" s="64">
        <f t="shared" si="33"/>
        <v>158</v>
      </c>
      <c r="H80" s="64">
        <f t="shared" si="33"/>
        <v>0.19999999999998863</v>
      </c>
      <c r="I80" s="64">
        <f t="shared" si="33"/>
        <v>335.9</v>
      </c>
      <c r="J80" s="64">
        <f t="shared" si="33"/>
        <v>340.9</v>
      </c>
      <c r="K80" s="64">
        <f t="shared" si="33"/>
        <v>311.7</v>
      </c>
    </row>
    <row r="81" spans="1:11" ht="16.5" customHeight="1" x14ac:dyDescent="0.25">
      <c r="A81" s="65" t="s">
        <v>332</v>
      </c>
      <c r="B81" s="72"/>
      <c r="C81" s="72" t="s">
        <v>0</v>
      </c>
      <c r="D81" s="74">
        <v>9006</v>
      </c>
      <c r="E81" s="42">
        <v>98.9</v>
      </c>
      <c r="F81" s="42">
        <v>78.7</v>
      </c>
      <c r="G81" s="42"/>
      <c r="H81" s="42"/>
      <c r="I81" s="42"/>
      <c r="J81" s="42"/>
      <c r="K81" s="42"/>
    </row>
    <row r="82" spans="1:11" ht="18.75" customHeight="1" x14ac:dyDescent="0.25">
      <c r="A82" s="65" t="s">
        <v>656</v>
      </c>
      <c r="B82" s="72"/>
      <c r="C82" s="72" t="s">
        <v>0</v>
      </c>
      <c r="D82" s="74">
        <v>9019</v>
      </c>
      <c r="E82" s="42">
        <v>162.80000000000001</v>
      </c>
      <c r="F82" s="42">
        <v>171.7</v>
      </c>
      <c r="G82" s="42">
        <v>158</v>
      </c>
      <c r="H82" s="42">
        <v>0.19999999999998863</v>
      </c>
      <c r="I82" s="42">
        <v>335.9</v>
      </c>
      <c r="J82" s="42">
        <v>340.9</v>
      </c>
      <c r="K82" s="42">
        <v>311.7</v>
      </c>
    </row>
    <row r="83" spans="1:11" ht="31.9" customHeight="1" x14ac:dyDescent="0.2">
      <c r="A83" s="58" t="s">
        <v>277</v>
      </c>
      <c r="B83" s="60" t="s">
        <v>89</v>
      </c>
      <c r="C83" s="59" t="s">
        <v>0</v>
      </c>
      <c r="D83" s="59" t="s">
        <v>0</v>
      </c>
      <c r="E83" s="46">
        <f t="shared" ref="E83:G83" si="34">E84</f>
        <v>394088.39999999997</v>
      </c>
      <c r="F83" s="46">
        <f t="shared" si="34"/>
        <v>412452.5</v>
      </c>
      <c r="G83" s="46">
        <f t="shared" si="34"/>
        <v>479297.39999999997</v>
      </c>
      <c r="H83" s="46">
        <f>H84</f>
        <v>471873.19999999995</v>
      </c>
      <c r="I83" s="46">
        <f t="shared" ref="I83:K83" si="35">I84</f>
        <v>480516.9</v>
      </c>
      <c r="J83" s="46">
        <f t="shared" si="35"/>
        <v>499407.1</v>
      </c>
      <c r="K83" s="46">
        <f t="shared" si="35"/>
        <v>532160.69999999995</v>
      </c>
    </row>
    <row r="84" spans="1:11" ht="21.75" customHeight="1" x14ac:dyDescent="0.2">
      <c r="A84" s="61" t="s">
        <v>397</v>
      </c>
      <c r="B84" s="63"/>
      <c r="C84" s="63" t="s">
        <v>90</v>
      </c>
      <c r="D84" s="69"/>
      <c r="E84" s="64">
        <f>SUM(E85:E86)</f>
        <v>394088.39999999997</v>
      </c>
      <c r="F84" s="64">
        <f t="shared" ref="F84:K84" si="36">SUM(F85:F86)</f>
        <v>412452.5</v>
      </c>
      <c r="G84" s="64">
        <f t="shared" si="36"/>
        <v>479297.39999999997</v>
      </c>
      <c r="H84" s="64">
        <f t="shared" si="36"/>
        <v>471873.19999999995</v>
      </c>
      <c r="I84" s="64">
        <f t="shared" si="36"/>
        <v>480516.9</v>
      </c>
      <c r="J84" s="64">
        <f t="shared" si="36"/>
        <v>499407.1</v>
      </c>
      <c r="K84" s="64">
        <f t="shared" si="36"/>
        <v>532160.69999999995</v>
      </c>
    </row>
    <row r="85" spans="1:11" ht="15" customHeight="1" x14ac:dyDescent="0.25">
      <c r="A85" s="65" t="s">
        <v>278</v>
      </c>
      <c r="B85" s="72"/>
      <c r="C85" s="72" t="s">
        <v>0</v>
      </c>
      <c r="D85" s="74" t="s">
        <v>91</v>
      </c>
      <c r="E85" s="42">
        <v>38686.1</v>
      </c>
      <c r="F85" s="42">
        <v>34327.800000000003</v>
      </c>
      <c r="G85" s="42">
        <v>40659.599999999999</v>
      </c>
      <c r="H85" s="42">
        <v>40429.599999999999</v>
      </c>
      <c r="I85" s="42">
        <v>42768.9</v>
      </c>
      <c r="J85" s="42">
        <v>42878.5</v>
      </c>
      <c r="K85" s="42">
        <v>42928.5</v>
      </c>
    </row>
    <row r="86" spans="1:11" ht="30.75" customHeight="1" x14ac:dyDescent="0.25">
      <c r="A86" s="65" t="s">
        <v>655</v>
      </c>
      <c r="B86" s="72"/>
      <c r="C86" s="72" t="s">
        <v>0</v>
      </c>
      <c r="D86" s="74" t="s">
        <v>92</v>
      </c>
      <c r="E86" s="42">
        <v>355402.3</v>
      </c>
      <c r="F86" s="42">
        <v>378124.7</v>
      </c>
      <c r="G86" s="42">
        <v>438637.8</v>
      </c>
      <c r="H86" s="42">
        <v>431443.6</v>
      </c>
      <c r="I86" s="42">
        <v>437748</v>
      </c>
      <c r="J86" s="42">
        <v>456528.6</v>
      </c>
      <c r="K86" s="42">
        <v>489232.2</v>
      </c>
    </row>
    <row r="87" spans="1:11" ht="22.15" customHeight="1" x14ac:dyDescent="0.2">
      <c r="A87" s="58" t="s">
        <v>279</v>
      </c>
      <c r="B87" s="60" t="s">
        <v>93</v>
      </c>
      <c r="C87" s="59" t="s">
        <v>0</v>
      </c>
      <c r="D87" s="59" t="s">
        <v>0</v>
      </c>
      <c r="E87" s="46">
        <f t="shared" ref="E87:K87" si="37">E88+E97+E92+E95</f>
        <v>703310.8</v>
      </c>
      <c r="F87" s="46">
        <f t="shared" si="37"/>
        <v>749088.79999999993</v>
      </c>
      <c r="G87" s="46">
        <f t="shared" si="37"/>
        <v>914452.6</v>
      </c>
      <c r="H87" s="46">
        <f t="shared" si="37"/>
        <v>911343.70000000007</v>
      </c>
      <c r="I87" s="46">
        <f t="shared" si="37"/>
        <v>901832.9</v>
      </c>
      <c r="J87" s="46">
        <f t="shared" si="37"/>
        <v>914238.9</v>
      </c>
      <c r="K87" s="46">
        <f t="shared" si="37"/>
        <v>924109</v>
      </c>
    </row>
    <row r="88" spans="1:11" ht="18.600000000000001" customHeight="1" x14ac:dyDescent="0.2">
      <c r="A88" s="61" t="s">
        <v>398</v>
      </c>
      <c r="B88" s="63"/>
      <c r="C88" s="63" t="s">
        <v>94</v>
      </c>
      <c r="D88" s="69"/>
      <c r="E88" s="64">
        <f t="shared" ref="E88:K88" si="38">SUM(E89:E91)</f>
        <v>596909</v>
      </c>
      <c r="F88" s="64">
        <f t="shared" si="38"/>
        <v>635887.5</v>
      </c>
      <c r="G88" s="64">
        <f t="shared" si="38"/>
        <v>777341.7</v>
      </c>
      <c r="H88" s="64">
        <f t="shared" si="38"/>
        <v>772094</v>
      </c>
      <c r="I88" s="64">
        <f t="shared" si="38"/>
        <v>756387.5</v>
      </c>
      <c r="J88" s="64">
        <f t="shared" si="38"/>
        <v>767177.5</v>
      </c>
      <c r="K88" s="64">
        <f t="shared" si="38"/>
        <v>776514.4</v>
      </c>
    </row>
    <row r="89" spans="1:11" ht="15.75" x14ac:dyDescent="0.25">
      <c r="A89" s="65" t="s">
        <v>280</v>
      </c>
      <c r="B89" s="67"/>
      <c r="C89" s="67" t="s">
        <v>0</v>
      </c>
      <c r="D89" s="66" t="s">
        <v>95</v>
      </c>
      <c r="E89" s="40">
        <v>12833</v>
      </c>
      <c r="F89" s="40">
        <v>15160.1</v>
      </c>
      <c r="G89" s="40">
        <v>16081.800000000001</v>
      </c>
      <c r="H89" s="40">
        <v>16375.300000000001</v>
      </c>
      <c r="I89" s="40">
        <v>18442.499999999996</v>
      </c>
      <c r="J89" s="40">
        <v>18921.5</v>
      </c>
      <c r="K89" s="40">
        <v>18921.5</v>
      </c>
    </row>
    <row r="90" spans="1:11" ht="18.75" customHeight="1" x14ac:dyDescent="0.25">
      <c r="A90" s="65" t="s">
        <v>281</v>
      </c>
      <c r="B90" s="72"/>
      <c r="C90" s="72" t="s">
        <v>0</v>
      </c>
      <c r="D90" s="74" t="s">
        <v>96</v>
      </c>
      <c r="E90" s="40">
        <v>267228.7</v>
      </c>
      <c r="F90" s="40">
        <v>217927.7</v>
      </c>
      <c r="G90" s="40">
        <v>380308.30000000005</v>
      </c>
      <c r="H90" s="40">
        <v>378971.10000000003</v>
      </c>
      <c r="I90" s="40">
        <v>337457.2</v>
      </c>
      <c r="J90" s="40">
        <v>346091.6</v>
      </c>
      <c r="K90" s="40">
        <v>355428.5</v>
      </c>
    </row>
    <row r="91" spans="1:11" ht="18" customHeight="1" x14ac:dyDescent="0.25">
      <c r="A91" s="65" t="s">
        <v>333</v>
      </c>
      <c r="B91" s="72"/>
      <c r="C91" s="72"/>
      <c r="D91" s="74">
        <v>3106</v>
      </c>
      <c r="E91" s="40">
        <v>316847.3</v>
      </c>
      <c r="F91" s="40">
        <v>402799.7</v>
      </c>
      <c r="G91" s="40">
        <v>380951.6</v>
      </c>
      <c r="H91" s="40">
        <v>376747.6</v>
      </c>
      <c r="I91" s="40">
        <v>400487.80000000005</v>
      </c>
      <c r="J91" s="40">
        <v>402164.4</v>
      </c>
      <c r="K91" s="40">
        <v>402164.4</v>
      </c>
    </row>
    <row r="92" spans="1:11" ht="18" customHeight="1" x14ac:dyDescent="0.2">
      <c r="A92" s="61" t="s">
        <v>383</v>
      </c>
      <c r="B92" s="63"/>
      <c r="C92" s="63">
        <v>80</v>
      </c>
      <c r="D92" s="78"/>
      <c r="E92" s="64">
        <f>SUM(E93:E94)</f>
        <v>73957.3</v>
      </c>
      <c r="F92" s="64">
        <f t="shared" ref="F92:K92" si="39">SUM(F93:F94)</f>
        <v>80324.100000000006</v>
      </c>
      <c r="G92" s="64">
        <f t="shared" si="39"/>
        <v>100951.4</v>
      </c>
      <c r="H92" s="64">
        <f t="shared" si="39"/>
        <v>103155.4</v>
      </c>
      <c r="I92" s="64">
        <f t="shared" si="39"/>
        <v>108348.4</v>
      </c>
      <c r="J92" s="64">
        <f t="shared" si="39"/>
        <v>109810.40000000001</v>
      </c>
      <c r="K92" s="64">
        <f t="shared" si="39"/>
        <v>110322.2</v>
      </c>
    </row>
    <row r="93" spans="1:11" ht="15" customHeight="1" x14ac:dyDescent="0.25">
      <c r="A93" s="65" t="s">
        <v>334</v>
      </c>
      <c r="B93" s="71"/>
      <c r="C93" s="72"/>
      <c r="D93" s="74">
        <v>8005</v>
      </c>
      <c r="E93" s="40">
        <v>13701</v>
      </c>
      <c r="F93" s="40">
        <v>13921.3</v>
      </c>
      <c r="G93" s="40">
        <v>17708.599999999999</v>
      </c>
      <c r="H93" s="40">
        <v>19912.599999999999</v>
      </c>
      <c r="I93" s="40">
        <v>20522.2</v>
      </c>
      <c r="J93" s="40">
        <v>21269.8</v>
      </c>
      <c r="K93" s="40">
        <v>21319.3</v>
      </c>
    </row>
    <row r="94" spans="1:11" ht="16.5" customHeight="1" x14ac:dyDescent="0.25">
      <c r="A94" s="65" t="s">
        <v>335</v>
      </c>
      <c r="B94" s="71"/>
      <c r="C94" s="72"/>
      <c r="D94" s="74">
        <v>8010</v>
      </c>
      <c r="E94" s="40">
        <v>60256.3</v>
      </c>
      <c r="F94" s="40">
        <v>66402.8</v>
      </c>
      <c r="G94" s="40">
        <v>83242.8</v>
      </c>
      <c r="H94" s="40">
        <v>83242.8</v>
      </c>
      <c r="I94" s="40">
        <v>87826.2</v>
      </c>
      <c r="J94" s="40">
        <v>88540.6</v>
      </c>
      <c r="K94" s="40">
        <v>89002.9</v>
      </c>
    </row>
    <row r="95" spans="1:11" ht="18" customHeight="1" x14ac:dyDescent="0.25">
      <c r="A95" s="82" t="s">
        <v>336</v>
      </c>
      <c r="B95" s="63"/>
      <c r="C95" s="63">
        <v>88</v>
      </c>
      <c r="D95" s="78"/>
      <c r="E95" s="64">
        <f t="shared" ref="E95:G95" si="40">E96</f>
        <v>30159.4</v>
      </c>
      <c r="F95" s="64">
        <f t="shared" si="40"/>
        <v>32634.6</v>
      </c>
      <c r="G95" s="64">
        <f t="shared" si="40"/>
        <v>35713.800000000003</v>
      </c>
      <c r="H95" s="64">
        <f>H96</f>
        <v>35849.300000000003</v>
      </c>
      <c r="I95" s="64">
        <f t="shared" ref="I95:K95" si="41">I96</f>
        <v>36646.1</v>
      </c>
      <c r="J95" s="64">
        <f t="shared" si="41"/>
        <v>36791.199999999997</v>
      </c>
      <c r="K95" s="64">
        <f t="shared" si="41"/>
        <v>36802.400000000001</v>
      </c>
    </row>
    <row r="96" spans="1:11" ht="18" customHeight="1" x14ac:dyDescent="0.25">
      <c r="A96" s="65" t="s">
        <v>337</v>
      </c>
      <c r="B96" s="71"/>
      <c r="C96" s="72"/>
      <c r="D96" s="74">
        <v>8810</v>
      </c>
      <c r="E96" s="40">
        <v>30159.4</v>
      </c>
      <c r="F96" s="40">
        <v>32634.6</v>
      </c>
      <c r="G96" s="40">
        <v>35713.800000000003</v>
      </c>
      <c r="H96" s="40">
        <v>35849.300000000003</v>
      </c>
      <c r="I96" s="40">
        <v>36646.1</v>
      </c>
      <c r="J96" s="40">
        <v>36791.199999999997</v>
      </c>
      <c r="K96" s="40">
        <v>36802.400000000001</v>
      </c>
    </row>
    <row r="97" spans="1:11" ht="18.600000000000001" customHeight="1" x14ac:dyDescent="0.2">
      <c r="A97" s="61" t="s">
        <v>396</v>
      </c>
      <c r="B97" s="63"/>
      <c r="C97" s="63" t="s">
        <v>72</v>
      </c>
      <c r="D97" s="62"/>
      <c r="E97" s="64">
        <f t="shared" ref="E97:G97" si="42">E98</f>
        <v>2285.1</v>
      </c>
      <c r="F97" s="64">
        <f t="shared" si="42"/>
        <v>242.6</v>
      </c>
      <c r="G97" s="64">
        <f t="shared" si="42"/>
        <v>445.7</v>
      </c>
      <c r="H97" s="64">
        <f>H98</f>
        <v>245</v>
      </c>
      <c r="I97" s="64">
        <f t="shared" ref="I97:K97" si="43">I98</f>
        <v>450.9</v>
      </c>
      <c r="J97" s="64">
        <f t="shared" si="43"/>
        <v>459.8</v>
      </c>
      <c r="K97" s="64">
        <f t="shared" si="43"/>
        <v>470</v>
      </c>
    </row>
    <row r="98" spans="1:11" ht="17.25" customHeight="1" x14ac:dyDescent="0.25">
      <c r="A98" s="65" t="s">
        <v>656</v>
      </c>
      <c r="B98" s="75"/>
      <c r="C98" s="72" t="s">
        <v>0</v>
      </c>
      <c r="D98" s="74">
        <v>9019</v>
      </c>
      <c r="E98" s="40">
        <v>2285.1</v>
      </c>
      <c r="F98" s="40">
        <v>242.6</v>
      </c>
      <c r="G98" s="40">
        <v>445.7</v>
      </c>
      <c r="H98" s="40">
        <v>245</v>
      </c>
      <c r="I98" s="40">
        <v>450.9</v>
      </c>
      <c r="J98" s="40">
        <v>459.8</v>
      </c>
      <c r="K98" s="40">
        <v>470</v>
      </c>
    </row>
    <row r="99" spans="1:11" ht="22.15" customHeight="1" x14ac:dyDescent="0.2">
      <c r="A99" s="58" t="s">
        <v>313</v>
      </c>
      <c r="B99" s="60" t="s">
        <v>312</v>
      </c>
      <c r="C99" s="59" t="s">
        <v>0</v>
      </c>
      <c r="D99" s="59" t="s">
        <v>0</v>
      </c>
      <c r="E99" s="46">
        <f t="shared" ref="E99:K99" si="44">E100+E104+E110+E116+E118+E120+E126+E102+E130</f>
        <v>3536995.1999999997</v>
      </c>
      <c r="F99" s="46">
        <f t="shared" si="44"/>
        <v>4604460.3999999994</v>
      </c>
      <c r="G99" s="46">
        <f t="shared" si="44"/>
        <v>3272744.9000000004</v>
      </c>
      <c r="H99" s="46">
        <f t="shared" si="44"/>
        <v>1394316.0999999999</v>
      </c>
      <c r="I99" s="46">
        <f t="shared" si="44"/>
        <v>0</v>
      </c>
      <c r="J99" s="46">
        <f t="shared" si="44"/>
        <v>0</v>
      </c>
      <c r="K99" s="46">
        <f t="shared" si="44"/>
        <v>0</v>
      </c>
    </row>
    <row r="100" spans="1:11" ht="18.600000000000001" customHeight="1" x14ac:dyDescent="0.25">
      <c r="A100" s="61" t="s">
        <v>376</v>
      </c>
      <c r="B100" s="63"/>
      <c r="C100" s="27" t="s">
        <v>3</v>
      </c>
      <c r="D100" s="85"/>
      <c r="E100" s="64">
        <f t="shared" ref="E100:F100" si="45">E101</f>
        <v>670.8</v>
      </c>
      <c r="F100" s="41">
        <f t="shared" si="45"/>
        <v>0</v>
      </c>
      <c r="G100" s="41">
        <f>G101</f>
        <v>0</v>
      </c>
      <c r="H100" s="41">
        <f t="shared" ref="H100:K100" si="46">H101</f>
        <v>0</v>
      </c>
      <c r="I100" s="41">
        <f t="shared" si="46"/>
        <v>0</v>
      </c>
      <c r="J100" s="41">
        <f t="shared" si="46"/>
        <v>0</v>
      </c>
      <c r="K100" s="41">
        <f t="shared" si="46"/>
        <v>0</v>
      </c>
    </row>
    <row r="101" spans="1:11" ht="15" customHeight="1" x14ac:dyDescent="0.25">
      <c r="A101" s="65" t="s">
        <v>409</v>
      </c>
      <c r="B101" s="72"/>
      <c r="C101" s="86"/>
      <c r="D101" s="87" t="s">
        <v>8</v>
      </c>
      <c r="E101" s="42">
        <v>670.8</v>
      </c>
      <c r="F101" s="44"/>
      <c r="G101" s="44"/>
      <c r="H101" s="44"/>
      <c r="I101" s="44"/>
      <c r="J101" s="44"/>
      <c r="K101" s="44"/>
    </row>
    <row r="102" spans="1:11" ht="18" customHeight="1" x14ac:dyDescent="0.2">
      <c r="A102" s="61" t="s">
        <v>338</v>
      </c>
      <c r="B102" s="88"/>
      <c r="C102" s="80">
        <v>15</v>
      </c>
      <c r="D102" s="89"/>
      <c r="E102" s="64">
        <f t="shared" ref="E102:G102" si="47">E103</f>
        <v>83609.8</v>
      </c>
      <c r="F102" s="64">
        <f t="shared" si="47"/>
        <v>59475</v>
      </c>
      <c r="G102" s="64">
        <f t="shared" si="47"/>
        <v>59548.3</v>
      </c>
      <c r="H102" s="64">
        <f>H103</f>
        <v>42263.9</v>
      </c>
      <c r="I102" s="41">
        <f t="shared" ref="I102:K102" si="48">I103</f>
        <v>0</v>
      </c>
      <c r="J102" s="41">
        <f t="shared" si="48"/>
        <v>0</v>
      </c>
      <c r="K102" s="41">
        <f t="shared" si="48"/>
        <v>0</v>
      </c>
    </row>
    <row r="103" spans="1:11" ht="16.5" customHeight="1" x14ac:dyDescent="0.25">
      <c r="A103" s="65" t="s">
        <v>339</v>
      </c>
      <c r="B103" s="72"/>
      <c r="C103" s="86"/>
      <c r="D103" s="90">
        <v>1504</v>
      </c>
      <c r="E103" s="42">
        <v>83609.8</v>
      </c>
      <c r="F103" s="42">
        <v>59475</v>
      </c>
      <c r="G103" s="42">
        <v>59548.3</v>
      </c>
      <c r="H103" s="42">
        <v>42263.9</v>
      </c>
      <c r="I103" s="22"/>
      <c r="J103" s="22"/>
      <c r="K103" s="22"/>
    </row>
    <row r="104" spans="1:11" ht="18" customHeight="1" x14ac:dyDescent="0.25">
      <c r="A104" s="61" t="s">
        <v>385</v>
      </c>
      <c r="B104" s="63"/>
      <c r="C104" s="27" t="s">
        <v>34</v>
      </c>
      <c r="D104" s="91"/>
      <c r="E104" s="64">
        <f t="shared" ref="E104:K104" si="49">SUM(E105:E109)</f>
        <v>224046.80000000002</v>
      </c>
      <c r="F104" s="64">
        <f t="shared" si="49"/>
        <v>233061.30000000002</v>
      </c>
      <c r="G104" s="64">
        <f t="shared" si="49"/>
        <v>276155.60000000003</v>
      </c>
      <c r="H104" s="64">
        <f t="shared" si="49"/>
        <v>58900.9</v>
      </c>
      <c r="I104" s="64">
        <f t="shared" si="49"/>
        <v>0</v>
      </c>
      <c r="J104" s="64">
        <f t="shared" si="49"/>
        <v>0</v>
      </c>
      <c r="K104" s="64">
        <f t="shared" si="49"/>
        <v>0</v>
      </c>
    </row>
    <row r="105" spans="1:11" ht="30" customHeight="1" x14ac:dyDescent="0.25">
      <c r="A105" s="65" t="s">
        <v>441</v>
      </c>
      <c r="B105" s="72"/>
      <c r="C105" s="92" t="s">
        <v>0</v>
      </c>
      <c r="D105" s="87" t="s">
        <v>35</v>
      </c>
      <c r="E105" s="42">
        <v>30848.9</v>
      </c>
      <c r="F105" s="42">
        <v>27533.9</v>
      </c>
      <c r="G105" s="42">
        <v>33375.599999999999</v>
      </c>
      <c r="H105" s="42">
        <v>17805.099999999999</v>
      </c>
      <c r="I105" s="22"/>
      <c r="J105" s="22"/>
      <c r="K105" s="22"/>
    </row>
    <row r="106" spans="1:11" ht="15.6" customHeight="1" x14ac:dyDescent="0.25">
      <c r="A106" s="65" t="s">
        <v>442</v>
      </c>
      <c r="B106" s="67"/>
      <c r="C106" s="93" t="s">
        <v>0</v>
      </c>
      <c r="D106" s="94" t="s">
        <v>36</v>
      </c>
      <c r="E106" s="42">
        <v>51025.3</v>
      </c>
      <c r="F106" s="42">
        <v>38184.6</v>
      </c>
      <c r="G106" s="42">
        <v>33412.899999999994</v>
      </c>
      <c r="H106" s="42">
        <v>19757.099999999995</v>
      </c>
      <c r="I106" s="22"/>
      <c r="J106" s="22"/>
      <c r="K106" s="22"/>
    </row>
    <row r="107" spans="1:11" ht="15.6" customHeight="1" x14ac:dyDescent="0.25">
      <c r="A107" s="65" t="s">
        <v>443</v>
      </c>
      <c r="B107" s="67"/>
      <c r="C107" s="93" t="s">
        <v>0</v>
      </c>
      <c r="D107" s="94" t="s">
        <v>37</v>
      </c>
      <c r="E107" s="42">
        <v>109397.5</v>
      </c>
      <c r="F107" s="42">
        <v>135168.70000000001</v>
      </c>
      <c r="G107" s="42">
        <v>169809.2</v>
      </c>
      <c r="H107" s="42"/>
      <c r="I107" s="22"/>
      <c r="J107" s="22"/>
      <c r="K107" s="22"/>
    </row>
    <row r="108" spans="1:11" ht="15.6" customHeight="1" x14ac:dyDescent="0.25">
      <c r="A108" s="65" t="s">
        <v>444</v>
      </c>
      <c r="B108" s="67"/>
      <c r="C108" s="93" t="s">
        <v>0</v>
      </c>
      <c r="D108" s="94" t="s">
        <v>38</v>
      </c>
      <c r="E108" s="95">
        <v>9718.5</v>
      </c>
      <c r="F108" s="42">
        <v>10594.6</v>
      </c>
      <c r="G108" s="42">
        <v>14380.2</v>
      </c>
      <c r="H108" s="42">
        <v>6878.9000000000005</v>
      </c>
      <c r="I108" s="22"/>
      <c r="J108" s="22"/>
      <c r="K108" s="22"/>
    </row>
    <row r="109" spans="1:11" ht="15.6" customHeight="1" x14ac:dyDescent="0.25">
      <c r="A109" s="65" t="s">
        <v>445</v>
      </c>
      <c r="B109" s="67"/>
      <c r="C109" s="93" t="s">
        <v>0</v>
      </c>
      <c r="D109" s="94" t="s">
        <v>40</v>
      </c>
      <c r="E109" s="42">
        <v>23056.6</v>
      </c>
      <c r="F109" s="42">
        <v>21579.5</v>
      </c>
      <c r="G109" s="42">
        <v>25177.7</v>
      </c>
      <c r="H109" s="42">
        <v>14459.800000000001</v>
      </c>
      <c r="I109" s="22"/>
      <c r="J109" s="22"/>
      <c r="K109" s="22"/>
    </row>
    <row r="110" spans="1:11" ht="18.600000000000001" customHeight="1" x14ac:dyDescent="0.25">
      <c r="A110" s="61" t="s">
        <v>386</v>
      </c>
      <c r="B110" s="27"/>
      <c r="C110" s="27" t="s">
        <v>41</v>
      </c>
      <c r="D110" s="91"/>
      <c r="E110" s="96">
        <f>SUM(E111:E115)</f>
        <v>93736.3</v>
      </c>
      <c r="F110" s="96">
        <f t="shared" ref="F110:K110" si="50">SUM(F111:F115)</f>
        <v>50052.799999999996</v>
      </c>
      <c r="G110" s="96">
        <f t="shared" si="50"/>
        <v>79690.400000000009</v>
      </c>
      <c r="H110" s="96">
        <f t="shared" si="50"/>
        <v>30369.200000000012</v>
      </c>
      <c r="I110" s="96">
        <f t="shared" si="50"/>
        <v>0</v>
      </c>
      <c r="J110" s="96">
        <f t="shared" si="50"/>
        <v>0</v>
      </c>
      <c r="K110" s="96">
        <f t="shared" si="50"/>
        <v>0</v>
      </c>
    </row>
    <row r="111" spans="1:11" ht="15.6" customHeight="1" x14ac:dyDescent="0.25">
      <c r="A111" s="65" t="s">
        <v>446</v>
      </c>
      <c r="B111" s="67"/>
      <c r="C111" s="67" t="s">
        <v>0</v>
      </c>
      <c r="D111" s="94" t="s">
        <v>42</v>
      </c>
      <c r="E111" s="40">
        <v>11625.1</v>
      </c>
      <c r="F111" s="40">
        <v>7631</v>
      </c>
      <c r="G111" s="40">
        <v>14063.4</v>
      </c>
      <c r="H111" s="40">
        <v>5466.6999999999989</v>
      </c>
      <c r="I111" s="22"/>
      <c r="J111" s="22"/>
      <c r="K111" s="22"/>
    </row>
    <row r="112" spans="1:11" ht="15.6" customHeight="1" x14ac:dyDescent="0.25">
      <c r="A112" s="65" t="s">
        <v>447</v>
      </c>
      <c r="B112" s="67"/>
      <c r="C112" s="67" t="s">
        <v>0</v>
      </c>
      <c r="D112" s="94" t="s">
        <v>43</v>
      </c>
      <c r="E112" s="40">
        <v>5783.1</v>
      </c>
      <c r="F112" s="40">
        <v>2092.6999999999998</v>
      </c>
      <c r="G112" s="40">
        <v>4120</v>
      </c>
      <c r="H112" s="40">
        <v>1102.3000000000002</v>
      </c>
      <c r="I112" s="22"/>
      <c r="J112" s="22"/>
      <c r="K112" s="22"/>
    </row>
    <row r="113" spans="1:11" ht="15.6" customHeight="1" x14ac:dyDescent="0.25">
      <c r="A113" s="65" t="s">
        <v>449</v>
      </c>
      <c r="B113" s="67"/>
      <c r="C113" s="67" t="s">
        <v>0</v>
      </c>
      <c r="D113" s="94" t="s">
        <v>44</v>
      </c>
      <c r="E113" s="40">
        <v>14923.1</v>
      </c>
      <c r="F113" s="40">
        <v>4395.6000000000004</v>
      </c>
      <c r="G113" s="40">
        <v>22042</v>
      </c>
      <c r="H113" s="40">
        <v>4117.4000000000015</v>
      </c>
      <c r="I113" s="22"/>
      <c r="J113" s="22"/>
      <c r="K113" s="22"/>
    </row>
    <row r="114" spans="1:11" ht="15.6" customHeight="1" x14ac:dyDescent="0.25">
      <c r="A114" s="65" t="s">
        <v>448</v>
      </c>
      <c r="B114" s="67"/>
      <c r="C114" s="67" t="s">
        <v>0</v>
      </c>
      <c r="D114" s="94" t="s">
        <v>45</v>
      </c>
      <c r="E114" s="40">
        <v>18000.599999999999</v>
      </c>
      <c r="F114" s="40">
        <v>29428.799999999999</v>
      </c>
      <c r="G114" s="40">
        <v>33815.000000000007</v>
      </c>
      <c r="H114" s="40">
        <v>18995.700000000008</v>
      </c>
      <c r="I114" s="22"/>
      <c r="J114" s="22"/>
      <c r="K114" s="22"/>
    </row>
    <row r="115" spans="1:11" ht="15.6" customHeight="1" x14ac:dyDescent="0.25">
      <c r="A115" s="65" t="s">
        <v>450</v>
      </c>
      <c r="B115" s="67"/>
      <c r="C115" s="67" t="s">
        <v>0</v>
      </c>
      <c r="D115" s="94" t="s">
        <v>46</v>
      </c>
      <c r="E115" s="40">
        <v>43404.4</v>
      </c>
      <c r="F115" s="40">
        <v>6504.7</v>
      </c>
      <c r="G115" s="40">
        <v>5650</v>
      </c>
      <c r="H115" s="40">
        <v>687.10000000000036</v>
      </c>
      <c r="I115" s="22"/>
      <c r="J115" s="22"/>
      <c r="K115" s="22"/>
    </row>
    <row r="116" spans="1:11" ht="18.600000000000001" customHeight="1" x14ac:dyDescent="0.25">
      <c r="A116" s="61" t="s">
        <v>387</v>
      </c>
      <c r="B116" s="63"/>
      <c r="C116" s="63" t="s">
        <v>47</v>
      </c>
      <c r="D116" s="66"/>
      <c r="E116" s="96">
        <f t="shared" ref="E116:K116" si="51">E117</f>
        <v>0</v>
      </c>
      <c r="F116" s="96">
        <f t="shared" si="51"/>
        <v>25</v>
      </c>
      <c r="G116" s="96">
        <f t="shared" si="51"/>
        <v>0</v>
      </c>
      <c r="H116" s="96">
        <f t="shared" si="51"/>
        <v>0</v>
      </c>
      <c r="I116" s="96">
        <f t="shared" si="51"/>
        <v>0</v>
      </c>
      <c r="J116" s="96">
        <f t="shared" si="51"/>
        <v>0</v>
      </c>
      <c r="K116" s="96">
        <f t="shared" si="51"/>
        <v>0</v>
      </c>
    </row>
    <row r="117" spans="1:11" ht="15.6" customHeight="1" x14ac:dyDescent="0.25">
      <c r="A117" s="65" t="s">
        <v>451</v>
      </c>
      <c r="B117" s="67"/>
      <c r="C117" s="67" t="s">
        <v>0</v>
      </c>
      <c r="D117" s="66" t="s">
        <v>48</v>
      </c>
      <c r="E117" s="40"/>
      <c r="F117" s="49">
        <v>25</v>
      </c>
      <c r="G117" s="44"/>
      <c r="H117" s="44"/>
      <c r="I117" s="44"/>
      <c r="J117" s="44"/>
      <c r="K117" s="44"/>
    </row>
    <row r="118" spans="1:11" ht="18.600000000000001" customHeight="1" x14ac:dyDescent="0.25">
      <c r="A118" s="61" t="s">
        <v>410</v>
      </c>
      <c r="B118" s="63"/>
      <c r="C118" s="63">
        <v>61</v>
      </c>
      <c r="D118" s="77"/>
      <c r="E118" s="45">
        <f t="shared" ref="E118:K118" si="52">E119</f>
        <v>4793.1000000000004</v>
      </c>
      <c r="F118" s="45">
        <f>F119</f>
        <v>699.7</v>
      </c>
      <c r="G118" s="45">
        <f>G119</f>
        <v>15604.2</v>
      </c>
      <c r="H118" s="45">
        <f>H119</f>
        <v>93.800000000001091</v>
      </c>
      <c r="I118" s="47">
        <f t="shared" si="52"/>
        <v>0</v>
      </c>
      <c r="J118" s="47">
        <f t="shared" si="52"/>
        <v>0</v>
      </c>
      <c r="K118" s="47">
        <f t="shared" si="52"/>
        <v>0</v>
      </c>
    </row>
    <row r="119" spans="1:11" ht="18.600000000000001" customHeight="1" x14ac:dyDescent="0.25">
      <c r="A119" s="65" t="s">
        <v>452</v>
      </c>
      <c r="B119" s="72"/>
      <c r="C119" s="72" t="s">
        <v>0</v>
      </c>
      <c r="D119" s="74">
        <v>6104</v>
      </c>
      <c r="E119" s="40">
        <v>4793.1000000000004</v>
      </c>
      <c r="F119" s="40">
        <v>699.7</v>
      </c>
      <c r="G119" s="40">
        <v>15604.2</v>
      </c>
      <c r="H119" s="40">
        <v>93.800000000001091</v>
      </c>
      <c r="I119" s="22"/>
      <c r="J119" s="22"/>
      <c r="K119" s="22"/>
    </row>
    <row r="120" spans="1:11" ht="18.600000000000001" customHeight="1" x14ac:dyDescent="0.25">
      <c r="A120" s="61" t="s">
        <v>400</v>
      </c>
      <c r="B120" s="63"/>
      <c r="C120" s="63" t="s">
        <v>101</v>
      </c>
      <c r="D120" s="77"/>
      <c r="E120" s="45">
        <f>SUM(E121:E125)</f>
        <v>3112437.9</v>
      </c>
      <c r="F120" s="45">
        <f t="shared" ref="F120:K120" si="53">SUM(F121:F125)</f>
        <v>4240376.3</v>
      </c>
      <c r="G120" s="45">
        <f t="shared" si="53"/>
        <v>2818445.9000000004</v>
      </c>
      <c r="H120" s="45">
        <f t="shared" si="53"/>
        <v>1248294.7</v>
      </c>
      <c r="I120" s="45">
        <f t="shared" si="53"/>
        <v>0</v>
      </c>
      <c r="J120" s="45">
        <f t="shared" si="53"/>
        <v>0</v>
      </c>
      <c r="K120" s="45">
        <f t="shared" si="53"/>
        <v>0</v>
      </c>
    </row>
    <row r="121" spans="1:11" ht="15" customHeight="1" x14ac:dyDescent="0.25">
      <c r="A121" s="65" t="s">
        <v>453</v>
      </c>
      <c r="B121" s="67"/>
      <c r="C121" s="67" t="s">
        <v>0</v>
      </c>
      <c r="D121" s="66" t="s">
        <v>102</v>
      </c>
      <c r="E121" s="40">
        <v>3048556.9</v>
      </c>
      <c r="F121" s="22">
        <v>4046086.1</v>
      </c>
      <c r="G121" s="22">
        <v>2685106.1</v>
      </c>
      <c r="H121" s="22">
        <v>1171162.1000000001</v>
      </c>
      <c r="I121" s="22"/>
      <c r="J121" s="22"/>
      <c r="K121" s="22"/>
    </row>
    <row r="122" spans="1:11" ht="15" customHeight="1" x14ac:dyDescent="0.25">
      <c r="A122" s="65" t="s">
        <v>454</v>
      </c>
      <c r="B122" s="67"/>
      <c r="C122" s="67" t="s">
        <v>0</v>
      </c>
      <c r="D122" s="66" t="s">
        <v>126</v>
      </c>
      <c r="E122" s="40">
        <v>12795.3</v>
      </c>
      <c r="F122" s="40">
        <v>13184.1</v>
      </c>
      <c r="G122" s="40">
        <v>18496.2</v>
      </c>
      <c r="H122" s="40">
        <v>8275.5</v>
      </c>
      <c r="I122" s="22"/>
      <c r="J122" s="22"/>
      <c r="K122" s="22"/>
    </row>
    <row r="123" spans="1:11" ht="15.6" customHeight="1" x14ac:dyDescent="0.25">
      <c r="A123" s="65" t="s">
        <v>370</v>
      </c>
      <c r="B123" s="97"/>
      <c r="C123" s="67"/>
      <c r="D123" s="66">
        <v>6404</v>
      </c>
      <c r="E123" s="40"/>
      <c r="F123" s="40">
        <v>42158.7</v>
      </c>
      <c r="G123" s="40">
        <v>51194.9</v>
      </c>
      <c r="H123" s="40">
        <v>30257.800000000003</v>
      </c>
      <c r="I123" s="22"/>
      <c r="J123" s="22"/>
      <c r="K123" s="22"/>
    </row>
    <row r="124" spans="1:11" ht="15.6" customHeight="1" x14ac:dyDescent="0.25">
      <c r="A124" s="65" t="s">
        <v>455</v>
      </c>
      <c r="B124" s="67"/>
      <c r="C124" s="67" t="s">
        <v>0</v>
      </c>
      <c r="D124" s="66">
        <v>6405</v>
      </c>
      <c r="E124" s="40">
        <v>5053</v>
      </c>
      <c r="F124" s="40">
        <v>82170.8</v>
      </c>
      <c r="G124" s="40">
        <v>214</v>
      </c>
      <c r="H124" s="40">
        <v>62.400000000000006</v>
      </c>
      <c r="I124" s="22"/>
      <c r="J124" s="22"/>
      <c r="K124" s="22"/>
    </row>
    <row r="125" spans="1:11" ht="15.6" customHeight="1" x14ac:dyDescent="0.25">
      <c r="A125" s="65" t="s">
        <v>456</v>
      </c>
      <c r="B125" s="67"/>
      <c r="C125" s="67"/>
      <c r="D125" s="66">
        <v>6406</v>
      </c>
      <c r="E125" s="40">
        <v>46032.7</v>
      </c>
      <c r="F125" s="40">
        <v>56776.6</v>
      </c>
      <c r="G125" s="40">
        <v>63434.700000000004</v>
      </c>
      <c r="H125" s="40">
        <v>38536.900000000009</v>
      </c>
      <c r="I125" s="22"/>
      <c r="J125" s="22"/>
      <c r="K125" s="22"/>
    </row>
    <row r="126" spans="1:11" ht="17.25" customHeight="1" x14ac:dyDescent="0.25">
      <c r="A126" s="61" t="s">
        <v>411</v>
      </c>
      <c r="B126" s="63"/>
      <c r="C126" s="63" t="s">
        <v>49</v>
      </c>
      <c r="D126" s="78"/>
      <c r="E126" s="45">
        <f>SUM(E127:E129)</f>
        <v>17700.5</v>
      </c>
      <c r="F126" s="45">
        <f t="shared" ref="F126:K126" si="54">SUM(F127:F129)</f>
        <v>20770.3</v>
      </c>
      <c r="G126" s="45">
        <f t="shared" si="54"/>
        <v>21300.5</v>
      </c>
      <c r="H126" s="45">
        <f t="shared" si="54"/>
        <v>14393.6</v>
      </c>
      <c r="I126" s="45">
        <f t="shared" si="54"/>
        <v>0</v>
      </c>
      <c r="J126" s="45">
        <f t="shared" si="54"/>
        <v>0</v>
      </c>
      <c r="K126" s="45">
        <f t="shared" si="54"/>
        <v>0</v>
      </c>
    </row>
    <row r="127" spans="1:11" ht="17.25" customHeight="1" x14ac:dyDescent="0.25">
      <c r="A127" s="65" t="s">
        <v>457</v>
      </c>
      <c r="B127" s="72"/>
      <c r="C127" s="72" t="s">
        <v>0</v>
      </c>
      <c r="D127" s="74" t="s">
        <v>50</v>
      </c>
      <c r="E127" s="42">
        <v>5200</v>
      </c>
      <c r="F127" s="42">
        <v>5050</v>
      </c>
      <c r="G127" s="42">
        <v>5200</v>
      </c>
      <c r="H127" s="42">
        <v>2600</v>
      </c>
      <c r="I127" s="22"/>
      <c r="J127" s="22"/>
      <c r="K127" s="22"/>
    </row>
    <row r="128" spans="1:11" ht="16.5" customHeight="1" x14ac:dyDescent="0.25">
      <c r="A128" s="65" t="s">
        <v>458</v>
      </c>
      <c r="B128" s="72"/>
      <c r="C128" s="72" t="s">
        <v>0</v>
      </c>
      <c r="D128" s="74" t="s">
        <v>51</v>
      </c>
      <c r="E128" s="40">
        <v>9920.5</v>
      </c>
      <c r="F128" s="42">
        <v>12520.3</v>
      </c>
      <c r="G128" s="42">
        <v>12900.5</v>
      </c>
      <c r="H128" s="42">
        <v>10993.6</v>
      </c>
      <c r="I128" s="22"/>
      <c r="J128" s="22"/>
      <c r="K128" s="22"/>
    </row>
    <row r="129" spans="1:11" ht="17.25" customHeight="1" x14ac:dyDescent="0.25">
      <c r="A129" s="65" t="s">
        <v>459</v>
      </c>
      <c r="B129" s="72"/>
      <c r="C129" s="72" t="s">
        <v>0</v>
      </c>
      <c r="D129" s="74" t="s">
        <v>52</v>
      </c>
      <c r="E129" s="40">
        <v>2580</v>
      </c>
      <c r="F129" s="42">
        <v>3200</v>
      </c>
      <c r="G129" s="42">
        <v>3200</v>
      </c>
      <c r="H129" s="42">
        <v>800</v>
      </c>
      <c r="I129" s="22"/>
      <c r="J129" s="22"/>
      <c r="K129" s="22"/>
    </row>
    <row r="130" spans="1:11" ht="28.5" customHeight="1" x14ac:dyDescent="0.2">
      <c r="A130" s="98" t="s">
        <v>368</v>
      </c>
      <c r="B130" s="76"/>
      <c r="C130" s="76">
        <v>75</v>
      </c>
      <c r="D130" s="72"/>
      <c r="E130" s="22">
        <f t="shared" ref="E130:K130" si="55">E131</f>
        <v>0</v>
      </c>
      <c r="F130" s="41">
        <f t="shared" si="55"/>
        <v>0</v>
      </c>
      <c r="G130" s="64">
        <f t="shared" si="55"/>
        <v>2000</v>
      </c>
      <c r="H130" s="41">
        <f t="shared" si="55"/>
        <v>0</v>
      </c>
      <c r="I130" s="41">
        <f t="shared" si="55"/>
        <v>0</v>
      </c>
      <c r="J130" s="41">
        <f t="shared" si="55"/>
        <v>0</v>
      </c>
      <c r="K130" s="41">
        <f t="shared" si="55"/>
        <v>0</v>
      </c>
    </row>
    <row r="131" spans="1:11" ht="15" customHeight="1" x14ac:dyDescent="0.25">
      <c r="A131" s="65" t="s">
        <v>369</v>
      </c>
      <c r="B131" s="72"/>
      <c r="C131" s="72"/>
      <c r="D131" s="72">
        <v>7508</v>
      </c>
      <c r="E131" s="40"/>
      <c r="F131" s="42"/>
      <c r="G131" s="42">
        <v>2000</v>
      </c>
      <c r="H131" s="22"/>
      <c r="I131" s="22"/>
      <c r="J131" s="22"/>
      <c r="K131" s="22"/>
    </row>
    <row r="132" spans="1:11" ht="30" customHeight="1" x14ac:dyDescent="0.2">
      <c r="A132" s="58" t="s">
        <v>315</v>
      </c>
      <c r="B132" s="60" t="s">
        <v>314</v>
      </c>
      <c r="C132" s="59" t="s">
        <v>0</v>
      </c>
      <c r="D132" s="59" t="s">
        <v>0</v>
      </c>
      <c r="E132" s="46">
        <f t="shared" ref="E132:K132" si="56">E133+E135+E138+E141+E153+E155+E158+E160+E162+E164+E173+E176+E180+E150</f>
        <v>2051819.4999999998</v>
      </c>
      <c r="F132" s="46">
        <f t="shared" si="56"/>
        <v>2358185.6000000006</v>
      </c>
      <c r="G132" s="46">
        <f t="shared" si="56"/>
        <v>2815245.8000000007</v>
      </c>
      <c r="H132" s="46">
        <f t="shared" si="56"/>
        <v>1422642.9000000006</v>
      </c>
      <c r="I132" s="46">
        <f t="shared" si="56"/>
        <v>0</v>
      </c>
      <c r="J132" s="46">
        <f t="shared" si="56"/>
        <v>0</v>
      </c>
      <c r="K132" s="46">
        <f t="shared" si="56"/>
        <v>0</v>
      </c>
    </row>
    <row r="133" spans="1:11" ht="18.600000000000001" customHeight="1" x14ac:dyDescent="0.25">
      <c r="A133" s="61" t="s">
        <v>381</v>
      </c>
      <c r="B133" s="63"/>
      <c r="C133" s="63" t="s">
        <v>22</v>
      </c>
      <c r="D133" s="77"/>
      <c r="E133" s="64">
        <f>E134</f>
        <v>1515.5</v>
      </c>
      <c r="F133" s="64">
        <f t="shared" ref="F133:K133" si="57">F134</f>
        <v>145.6</v>
      </c>
      <c r="G133" s="64">
        <f t="shared" si="57"/>
        <v>0</v>
      </c>
      <c r="H133" s="64">
        <f t="shared" si="57"/>
        <v>0</v>
      </c>
      <c r="I133" s="64">
        <f t="shared" si="57"/>
        <v>0</v>
      </c>
      <c r="J133" s="64">
        <f t="shared" si="57"/>
        <v>0</v>
      </c>
      <c r="K133" s="64">
        <f t="shared" si="57"/>
        <v>0</v>
      </c>
    </row>
    <row r="134" spans="1:11" ht="31.5" customHeight="1" x14ac:dyDescent="0.25">
      <c r="A134" s="65" t="s">
        <v>460</v>
      </c>
      <c r="B134" s="72"/>
      <c r="C134" s="72" t="s">
        <v>0</v>
      </c>
      <c r="D134" s="74" t="s">
        <v>109</v>
      </c>
      <c r="E134" s="42">
        <v>1515.5</v>
      </c>
      <c r="F134" s="42">
        <v>145.6</v>
      </c>
      <c r="G134" s="42"/>
      <c r="H134" s="42"/>
      <c r="I134" s="22"/>
      <c r="J134" s="22"/>
      <c r="K134" s="22"/>
    </row>
    <row r="135" spans="1:11" ht="18.600000000000001" customHeight="1" x14ac:dyDescent="0.25">
      <c r="A135" s="61" t="s">
        <v>403</v>
      </c>
      <c r="B135" s="63"/>
      <c r="C135" s="63" t="s">
        <v>110</v>
      </c>
      <c r="D135" s="77"/>
      <c r="E135" s="64">
        <f>SUM(E136:E137)</f>
        <v>269.2</v>
      </c>
      <c r="F135" s="64">
        <f t="shared" ref="F135:K135" si="58">SUM(F136:F137)</f>
        <v>905</v>
      </c>
      <c r="G135" s="64">
        <f t="shared" si="58"/>
        <v>0</v>
      </c>
      <c r="H135" s="64">
        <f t="shared" si="58"/>
        <v>130.19999999999999</v>
      </c>
      <c r="I135" s="64">
        <f t="shared" si="58"/>
        <v>0</v>
      </c>
      <c r="J135" s="64">
        <f t="shared" si="58"/>
        <v>0</v>
      </c>
      <c r="K135" s="64">
        <f t="shared" si="58"/>
        <v>0</v>
      </c>
    </row>
    <row r="136" spans="1:11" ht="32.25" customHeight="1" x14ac:dyDescent="0.25">
      <c r="A136" s="65" t="s">
        <v>653</v>
      </c>
      <c r="B136" s="76"/>
      <c r="C136" s="76"/>
      <c r="D136" s="74">
        <v>1901</v>
      </c>
      <c r="E136" s="41"/>
      <c r="F136" s="42">
        <v>694.6</v>
      </c>
      <c r="G136" s="42"/>
      <c r="H136" s="42"/>
      <c r="I136" s="41"/>
      <c r="J136" s="41"/>
      <c r="K136" s="41"/>
    </row>
    <row r="137" spans="1:11" ht="15.6" customHeight="1" x14ac:dyDescent="0.25">
      <c r="A137" s="65" t="s">
        <v>462</v>
      </c>
      <c r="B137" s="67"/>
      <c r="C137" s="67" t="s">
        <v>0</v>
      </c>
      <c r="D137" s="66" t="s">
        <v>111</v>
      </c>
      <c r="E137" s="42">
        <v>269.2</v>
      </c>
      <c r="F137" s="40">
        <v>210.4</v>
      </c>
      <c r="G137" s="40"/>
      <c r="H137" s="40">
        <v>130.19999999999999</v>
      </c>
      <c r="I137" s="40"/>
      <c r="J137" s="40"/>
      <c r="K137" s="40"/>
    </row>
    <row r="138" spans="1:11" ht="18" customHeight="1" x14ac:dyDescent="0.25">
      <c r="A138" s="61" t="s">
        <v>385</v>
      </c>
      <c r="B138" s="63"/>
      <c r="C138" s="63" t="s">
        <v>34</v>
      </c>
      <c r="D138" s="77"/>
      <c r="E138" s="45">
        <f t="shared" ref="E138:K138" si="59">SUM(E139:E140)</f>
        <v>43743.1</v>
      </c>
      <c r="F138" s="45">
        <f t="shared" si="59"/>
        <v>52351.4</v>
      </c>
      <c r="G138" s="45">
        <f t="shared" si="59"/>
        <v>59891.1</v>
      </c>
      <c r="H138" s="45">
        <f t="shared" si="59"/>
        <v>26926.399999999998</v>
      </c>
      <c r="I138" s="45">
        <f t="shared" si="59"/>
        <v>0</v>
      </c>
      <c r="J138" s="45">
        <f t="shared" si="59"/>
        <v>0</v>
      </c>
      <c r="K138" s="45">
        <f t="shared" si="59"/>
        <v>0</v>
      </c>
    </row>
    <row r="139" spans="1:11" ht="15.6" customHeight="1" x14ac:dyDescent="0.25">
      <c r="A139" s="65" t="s">
        <v>264</v>
      </c>
      <c r="B139" s="67"/>
      <c r="C139" s="67" t="s">
        <v>0</v>
      </c>
      <c r="D139" s="66" t="s">
        <v>37</v>
      </c>
      <c r="E139" s="42">
        <v>21240.5</v>
      </c>
      <c r="F139" s="40">
        <v>25315.7</v>
      </c>
      <c r="G139" s="40">
        <v>31500</v>
      </c>
      <c r="H139" s="40">
        <v>8540.5999999999985</v>
      </c>
      <c r="I139" s="22"/>
      <c r="J139" s="22"/>
      <c r="K139" s="22"/>
    </row>
    <row r="140" spans="1:11" ht="15.6" customHeight="1" x14ac:dyDescent="0.25">
      <c r="A140" s="65" t="s">
        <v>615</v>
      </c>
      <c r="B140" s="67"/>
      <c r="C140" s="67" t="s">
        <v>0</v>
      </c>
      <c r="D140" s="66" t="s">
        <v>127</v>
      </c>
      <c r="E140" s="42">
        <v>22502.6</v>
      </c>
      <c r="F140" s="40">
        <v>27035.7</v>
      </c>
      <c r="G140" s="40">
        <v>28391.1</v>
      </c>
      <c r="H140" s="40">
        <v>18385.8</v>
      </c>
      <c r="I140" s="22"/>
      <c r="J140" s="22"/>
      <c r="K140" s="22"/>
    </row>
    <row r="141" spans="1:11" ht="18.600000000000001" customHeight="1" x14ac:dyDescent="0.25">
      <c r="A141" s="61" t="s">
        <v>404</v>
      </c>
      <c r="B141" s="63"/>
      <c r="C141" s="63" t="s">
        <v>113</v>
      </c>
      <c r="D141" s="77"/>
      <c r="E141" s="45">
        <f>SUM(E142:E149)</f>
        <v>1343626.5999999999</v>
      </c>
      <c r="F141" s="45">
        <f t="shared" ref="F141:K141" si="60">SUM(F142:F149)</f>
        <v>1565566.2</v>
      </c>
      <c r="G141" s="45">
        <f t="shared" si="60"/>
        <v>1602233.1</v>
      </c>
      <c r="H141" s="45">
        <f t="shared" si="60"/>
        <v>1032390.9000000001</v>
      </c>
      <c r="I141" s="45">
        <f t="shared" si="60"/>
        <v>0</v>
      </c>
      <c r="J141" s="45">
        <f t="shared" si="60"/>
        <v>0</v>
      </c>
      <c r="K141" s="45">
        <f t="shared" si="60"/>
        <v>0</v>
      </c>
    </row>
    <row r="142" spans="1:11" ht="30.6" customHeight="1" x14ac:dyDescent="0.25">
      <c r="A142" s="65" t="s">
        <v>658</v>
      </c>
      <c r="B142" s="72"/>
      <c r="C142" s="72" t="s">
        <v>0</v>
      </c>
      <c r="D142" s="74" t="s">
        <v>114</v>
      </c>
      <c r="E142" s="42">
        <v>26882.2</v>
      </c>
      <c r="F142" s="42">
        <v>28053.5</v>
      </c>
      <c r="G142" s="42">
        <v>34196.9</v>
      </c>
      <c r="H142" s="42">
        <v>19107.900000000001</v>
      </c>
      <c r="I142" s="22"/>
      <c r="J142" s="22"/>
      <c r="K142" s="22"/>
    </row>
    <row r="143" spans="1:11" ht="30" customHeight="1" x14ac:dyDescent="0.25">
      <c r="A143" s="65" t="s">
        <v>464</v>
      </c>
      <c r="B143" s="72"/>
      <c r="C143" s="72" t="s">
        <v>0</v>
      </c>
      <c r="D143" s="74" t="s">
        <v>115</v>
      </c>
      <c r="E143" s="42">
        <v>265093.8</v>
      </c>
      <c r="F143" s="42">
        <v>334466.09999999998</v>
      </c>
      <c r="G143" s="42">
        <v>334755.7</v>
      </c>
      <c r="H143" s="42">
        <v>191540.1</v>
      </c>
      <c r="I143" s="22"/>
      <c r="J143" s="22"/>
      <c r="K143" s="22"/>
    </row>
    <row r="144" spans="1:11" ht="15.6" customHeight="1" x14ac:dyDescent="0.25">
      <c r="A144" s="65" t="s">
        <v>465</v>
      </c>
      <c r="B144" s="67"/>
      <c r="C144" s="67" t="s">
        <v>0</v>
      </c>
      <c r="D144" s="66" t="s">
        <v>116</v>
      </c>
      <c r="E144" s="42">
        <v>7599.9</v>
      </c>
      <c r="F144" s="42">
        <v>7599.9</v>
      </c>
      <c r="G144" s="42">
        <v>7600</v>
      </c>
      <c r="H144" s="42">
        <v>4577.6000000000004</v>
      </c>
      <c r="I144" s="22"/>
      <c r="J144" s="22"/>
      <c r="K144" s="22"/>
    </row>
    <row r="145" spans="1:11" ht="15.6" customHeight="1" x14ac:dyDescent="0.25">
      <c r="A145" s="65" t="s">
        <v>466</v>
      </c>
      <c r="B145" s="67"/>
      <c r="C145" s="67" t="s">
        <v>0</v>
      </c>
      <c r="D145" s="66" t="s">
        <v>117</v>
      </c>
      <c r="E145" s="42">
        <v>25793.3</v>
      </c>
      <c r="F145" s="42">
        <v>21240.3</v>
      </c>
      <c r="G145" s="42">
        <v>46037.599999999999</v>
      </c>
      <c r="H145" s="42">
        <v>3526.6999999999971</v>
      </c>
      <c r="I145" s="22"/>
      <c r="J145" s="22"/>
      <c r="K145" s="22"/>
    </row>
    <row r="146" spans="1:11" ht="15.6" customHeight="1" x14ac:dyDescent="0.25">
      <c r="A146" s="65" t="s">
        <v>467</v>
      </c>
      <c r="B146" s="67"/>
      <c r="C146" s="67" t="s">
        <v>0</v>
      </c>
      <c r="D146" s="66" t="s">
        <v>118</v>
      </c>
      <c r="E146" s="42">
        <v>941734.7</v>
      </c>
      <c r="F146" s="42">
        <v>1098594.1000000001</v>
      </c>
      <c r="G146" s="42">
        <v>1090017.1000000001</v>
      </c>
      <c r="H146" s="42">
        <v>766753.8</v>
      </c>
      <c r="I146" s="22"/>
      <c r="J146" s="22"/>
      <c r="K146" s="22"/>
    </row>
    <row r="147" spans="1:11" ht="15.6" customHeight="1" x14ac:dyDescent="0.25">
      <c r="A147" s="65" t="s">
        <v>468</v>
      </c>
      <c r="B147" s="67"/>
      <c r="C147" s="67" t="s">
        <v>0</v>
      </c>
      <c r="D147" s="66" t="s">
        <v>119</v>
      </c>
      <c r="E147" s="42"/>
      <c r="F147" s="42">
        <v>26.9</v>
      </c>
      <c r="G147" s="42">
        <v>300</v>
      </c>
      <c r="H147" s="42">
        <v>0</v>
      </c>
      <c r="I147" s="22"/>
      <c r="J147" s="22"/>
      <c r="K147" s="22"/>
    </row>
    <row r="148" spans="1:11" ht="30" customHeight="1" x14ac:dyDescent="0.25">
      <c r="A148" s="65" t="s">
        <v>469</v>
      </c>
      <c r="B148" s="72"/>
      <c r="C148" s="72" t="s">
        <v>0</v>
      </c>
      <c r="D148" s="74" t="s">
        <v>120</v>
      </c>
      <c r="E148" s="42">
        <v>75662.7</v>
      </c>
      <c r="F148" s="42">
        <v>68742.5</v>
      </c>
      <c r="G148" s="42">
        <v>78903.3</v>
      </c>
      <c r="H148" s="42">
        <v>43105.9</v>
      </c>
      <c r="I148" s="22"/>
      <c r="J148" s="22"/>
      <c r="K148" s="22"/>
    </row>
    <row r="149" spans="1:11" ht="15.6" customHeight="1" x14ac:dyDescent="0.25">
      <c r="A149" s="65" t="s">
        <v>470</v>
      </c>
      <c r="B149" s="67"/>
      <c r="C149" s="67" t="s">
        <v>0</v>
      </c>
      <c r="D149" s="66" t="s">
        <v>128</v>
      </c>
      <c r="E149" s="42">
        <v>860</v>
      </c>
      <c r="F149" s="42">
        <v>6842.9</v>
      </c>
      <c r="G149" s="42">
        <v>10422.5</v>
      </c>
      <c r="H149" s="42">
        <v>3778.8999999999996</v>
      </c>
      <c r="I149" s="22"/>
      <c r="J149" s="22"/>
      <c r="K149" s="22"/>
    </row>
    <row r="150" spans="1:11" ht="15.6" customHeight="1" x14ac:dyDescent="0.25">
      <c r="A150" s="61" t="s">
        <v>614</v>
      </c>
      <c r="B150" s="67"/>
      <c r="C150" s="63">
        <v>54</v>
      </c>
      <c r="D150" s="66"/>
      <c r="E150" s="96">
        <f>SUM(E151:E152)</f>
        <v>0</v>
      </c>
      <c r="F150" s="96">
        <f t="shared" ref="F150:K150" si="61">SUM(F151:F152)</f>
        <v>0</v>
      </c>
      <c r="G150" s="96">
        <f t="shared" si="61"/>
        <v>16862.2</v>
      </c>
      <c r="H150" s="96">
        <f t="shared" si="61"/>
        <v>16277.800000000001</v>
      </c>
      <c r="I150" s="96">
        <f t="shared" si="61"/>
        <v>0</v>
      </c>
      <c r="J150" s="96">
        <f t="shared" si="61"/>
        <v>0</v>
      </c>
      <c r="K150" s="96">
        <f t="shared" si="61"/>
        <v>0</v>
      </c>
    </row>
    <row r="151" spans="1:11" ht="15.6" customHeight="1" x14ac:dyDescent="0.25">
      <c r="A151" s="21" t="s">
        <v>425</v>
      </c>
      <c r="B151" s="67"/>
      <c r="C151" s="67"/>
      <c r="D151" s="23" t="s">
        <v>190</v>
      </c>
      <c r="E151" s="42"/>
      <c r="F151" s="42"/>
      <c r="G151" s="42">
        <v>5862.2</v>
      </c>
      <c r="H151" s="42">
        <v>3797.1</v>
      </c>
      <c r="I151" s="22"/>
      <c r="J151" s="22"/>
      <c r="K151" s="22"/>
    </row>
    <row r="152" spans="1:11" ht="29.25" customHeight="1" x14ac:dyDescent="0.25">
      <c r="A152" s="21" t="s">
        <v>659</v>
      </c>
      <c r="B152" s="67"/>
      <c r="C152" s="67"/>
      <c r="D152" s="23" t="s">
        <v>191</v>
      </c>
      <c r="E152" s="42"/>
      <c r="F152" s="42"/>
      <c r="G152" s="42">
        <v>11000</v>
      </c>
      <c r="H152" s="42">
        <v>12480.7</v>
      </c>
      <c r="I152" s="22"/>
      <c r="J152" s="22"/>
      <c r="K152" s="22"/>
    </row>
    <row r="153" spans="1:11" ht="18.600000000000001" customHeight="1" x14ac:dyDescent="0.25">
      <c r="A153" s="61" t="s">
        <v>386</v>
      </c>
      <c r="B153" s="63"/>
      <c r="C153" s="63">
        <v>58</v>
      </c>
      <c r="D153" s="77"/>
      <c r="E153" s="45">
        <f t="shared" ref="E153:K153" si="62">E154</f>
        <v>9176.2000000000007</v>
      </c>
      <c r="F153" s="45">
        <f t="shared" si="62"/>
        <v>3830.1</v>
      </c>
      <c r="G153" s="45">
        <f t="shared" si="62"/>
        <v>21217.1</v>
      </c>
      <c r="H153" s="45">
        <f t="shared" si="62"/>
        <v>1126.4999999999964</v>
      </c>
      <c r="I153" s="45">
        <f t="shared" si="62"/>
        <v>0</v>
      </c>
      <c r="J153" s="45">
        <f t="shared" si="62"/>
        <v>0</v>
      </c>
      <c r="K153" s="45">
        <f t="shared" si="62"/>
        <v>0</v>
      </c>
    </row>
    <row r="154" spans="1:11" ht="15.6" customHeight="1" x14ac:dyDescent="0.25">
      <c r="A154" s="65" t="s">
        <v>448</v>
      </c>
      <c r="B154" s="99"/>
      <c r="C154" s="99" t="s">
        <v>0</v>
      </c>
      <c r="D154" s="100">
        <v>5804</v>
      </c>
      <c r="E154" s="42">
        <v>9176.2000000000007</v>
      </c>
      <c r="F154" s="42">
        <v>3830.1</v>
      </c>
      <c r="G154" s="42">
        <v>21217.1</v>
      </c>
      <c r="H154" s="42">
        <v>1126.4999999999964</v>
      </c>
      <c r="I154" s="22"/>
      <c r="J154" s="22"/>
      <c r="K154" s="22"/>
    </row>
    <row r="155" spans="1:11" ht="18.600000000000001" customHeight="1" x14ac:dyDescent="0.25">
      <c r="A155" s="61" t="s">
        <v>405</v>
      </c>
      <c r="B155" s="63"/>
      <c r="C155" s="63" t="s">
        <v>129</v>
      </c>
      <c r="D155" s="77"/>
      <c r="E155" s="45">
        <f>SUM(E156:E157)</f>
        <v>6445.5</v>
      </c>
      <c r="F155" s="45">
        <f t="shared" ref="F155:K155" si="63">SUM(F156:F157)</f>
        <v>6695</v>
      </c>
      <c r="G155" s="45">
        <f t="shared" si="63"/>
        <v>6483.5</v>
      </c>
      <c r="H155" s="45">
        <f t="shared" si="63"/>
        <v>3392.1000000000004</v>
      </c>
      <c r="I155" s="45">
        <f t="shared" si="63"/>
        <v>0</v>
      </c>
      <c r="J155" s="45">
        <f t="shared" si="63"/>
        <v>0</v>
      </c>
      <c r="K155" s="45">
        <f t="shared" si="63"/>
        <v>0</v>
      </c>
    </row>
    <row r="156" spans="1:11" ht="30.75" customHeight="1" x14ac:dyDescent="0.25">
      <c r="A156" s="65" t="s">
        <v>471</v>
      </c>
      <c r="B156" s="72"/>
      <c r="C156" s="72" t="s">
        <v>0</v>
      </c>
      <c r="D156" s="74" t="s">
        <v>130</v>
      </c>
      <c r="E156" s="42">
        <v>2664.5</v>
      </c>
      <c r="F156" s="42">
        <v>2917.7</v>
      </c>
      <c r="G156" s="42">
        <v>2702.5</v>
      </c>
      <c r="H156" s="42">
        <v>1773.3</v>
      </c>
      <c r="I156" s="22"/>
      <c r="J156" s="22"/>
      <c r="K156" s="22"/>
    </row>
    <row r="157" spans="1:11" ht="15.6" customHeight="1" x14ac:dyDescent="0.25">
      <c r="A157" s="65" t="s">
        <v>472</v>
      </c>
      <c r="B157" s="67"/>
      <c r="C157" s="67" t="s">
        <v>0</v>
      </c>
      <c r="D157" s="66" t="s">
        <v>131</v>
      </c>
      <c r="E157" s="40">
        <v>3781</v>
      </c>
      <c r="F157" s="42">
        <v>3777.3</v>
      </c>
      <c r="G157" s="42">
        <v>3781</v>
      </c>
      <c r="H157" s="42">
        <v>1618.8000000000002</v>
      </c>
      <c r="I157" s="22"/>
      <c r="J157" s="22"/>
      <c r="K157" s="22"/>
    </row>
    <row r="158" spans="1:11" ht="18.600000000000001" customHeight="1" x14ac:dyDescent="0.25">
      <c r="A158" s="61" t="s">
        <v>399</v>
      </c>
      <c r="B158" s="63"/>
      <c r="C158" s="63" t="s">
        <v>97</v>
      </c>
      <c r="D158" s="77"/>
      <c r="E158" s="45">
        <f>E159</f>
        <v>14217</v>
      </c>
      <c r="F158" s="45">
        <f t="shared" ref="F158:K158" si="64">F159</f>
        <v>14039.6</v>
      </c>
      <c r="G158" s="45">
        <f t="shared" si="64"/>
        <v>13359.1</v>
      </c>
      <c r="H158" s="45">
        <f t="shared" si="64"/>
        <v>8853.2999999999993</v>
      </c>
      <c r="I158" s="45">
        <f t="shared" si="64"/>
        <v>0</v>
      </c>
      <c r="J158" s="45">
        <f t="shared" si="64"/>
        <v>0</v>
      </c>
      <c r="K158" s="45">
        <f t="shared" si="64"/>
        <v>0</v>
      </c>
    </row>
    <row r="159" spans="1:11" ht="15.6" customHeight="1" x14ac:dyDescent="0.25">
      <c r="A159" s="65" t="s">
        <v>473</v>
      </c>
      <c r="B159" s="67"/>
      <c r="C159" s="67" t="s">
        <v>0</v>
      </c>
      <c r="D159" s="66" t="s">
        <v>100</v>
      </c>
      <c r="E159" s="40">
        <v>14217</v>
      </c>
      <c r="F159" s="40">
        <v>14039.6</v>
      </c>
      <c r="G159" s="40">
        <v>13359.1</v>
      </c>
      <c r="H159" s="40">
        <v>8853.2999999999993</v>
      </c>
      <c r="I159" s="22"/>
      <c r="J159" s="22"/>
      <c r="K159" s="22"/>
    </row>
    <row r="160" spans="1:11" ht="18.600000000000001" customHeight="1" x14ac:dyDescent="0.25">
      <c r="A160" s="61" t="s">
        <v>400</v>
      </c>
      <c r="B160" s="63"/>
      <c r="C160" s="63" t="s">
        <v>101</v>
      </c>
      <c r="D160" s="77"/>
      <c r="E160" s="45">
        <f t="shared" ref="E160:K160" si="65">E161</f>
        <v>46357.9</v>
      </c>
      <c r="F160" s="45">
        <f t="shared" si="65"/>
        <v>52581.1</v>
      </c>
      <c r="G160" s="45">
        <f t="shared" si="65"/>
        <v>39020.800000000003</v>
      </c>
      <c r="H160" s="45">
        <f t="shared" si="65"/>
        <v>14845.5</v>
      </c>
      <c r="I160" s="45">
        <f t="shared" si="65"/>
        <v>0</v>
      </c>
      <c r="J160" s="45">
        <f t="shared" si="65"/>
        <v>0</v>
      </c>
      <c r="K160" s="45">
        <f t="shared" si="65"/>
        <v>0</v>
      </c>
    </row>
    <row r="161" spans="1:11" ht="15.6" customHeight="1" x14ac:dyDescent="0.25">
      <c r="A161" s="65" t="s">
        <v>453</v>
      </c>
      <c r="B161" s="67"/>
      <c r="C161" s="67" t="s">
        <v>0</v>
      </c>
      <c r="D161" s="66" t="s">
        <v>102</v>
      </c>
      <c r="E161" s="40">
        <v>46357.9</v>
      </c>
      <c r="F161" s="42">
        <v>52581.1</v>
      </c>
      <c r="G161" s="42">
        <v>39020.800000000003</v>
      </c>
      <c r="H161" s="42">
        <v>14845.5</v>
      </c>
      <c r="I161" s="22"/>
      <c r="J161" s="22"/>
      <c r="K161" s="22"/>
    </row>
    <row r="162" spans="1:11" s="7" customFormat="1" ht="18.600000000000001" customHeight="1" x14ac:dyDescent="0.25">
      <c r="A162" s="61" t="s">
        <v>401</v>
      </c>
      <c r="B162" s="63"/>
      <c r="C162" s="63" t="s">
        <v>103</v>
      </c>
      <c r="D162" s="77"/>
      <c r="E162" s="45">
        <f t="shared" ref="E162:K162" si="66">E163</f>
        <v>24183.3</v>
      </c>
      <c r="F162" s="45">
        <f t="shared" si="66"/>
        <v>27494.5</v>
      </c>
      <c r="G162" s="45">
        <f t="shared" si="66"/>
        <v>15000</v>
      </c>
      <c r="H162" s="45">
        <f t="shared" si="66"/>
        <v>12838.5</v>
      </c>
      <c r="I162" s="45">
        <f t="shared" si="66"/>
        <v>0</v>
      </c>
      <c r="J162" s="45">
        <f t="shared" si="66"/>
        <v>0</v>
      </c>
      <c r="K162" s="45">
        <f t="shared" si="66"/>
        <v>0</v>
      </c>
    </row>
    <row r="163" spans="1:11" s="7" customFormat="1" ht="15.6" customHeight="1" x14ac:dyDescent="0.25">
      <c r="A163" s="65" t="s">
        <v>401</v>
      </c>
      <c r="B163" s="67"/>
      <c r="C163" s="67" t="s">
        <v>0</v>
      </c>
      <c r="D163" s="66" t="s">
        <v>104</v>
      </c>
      <c r="E163" s="40">
        <v>24183.3</v>
      </c>
      <c r="F163" s="40">
        <v>27494.5</v>
      </c>
      <c r="G163" s="40">
        <v>15000</v>
      </c>
      <c r="H163" s="40">
        <v>12838.5</v>
      </c>
      <c r="I163" s="22"/>
      <c r="J163" s="22"/>
      <c r="K163" s="22"/>
    </row>
    <row r="164" spans="1:11" s="7" customFormat="1" ht="18.600000000000001" customHeight="1" x14ac:dyDescent="0.25">
      <c r="A164" s="61" t="s">
        <v>395</v>
      </c>
      <c r="B164" s="63"/>
      <c r="C164" s="63" t="s">
        <v>87</v>
      </c>
      <c r="D164" s="77"/>
      <c r="E164" s="45">
        <f>SUM(E165:E172)</f>
        <v>107341.29999999999</v>
      </c>
      <c r="F164" s="45">
        <f t="shared" ref="F164:K164" si="67">SUM(F165:F172)</f>
        <v>122080.90000000002</v>
      </c>
      <c r="G164" s="45">
        <f t="shared" si="67"/>
        <v>225269.70000000004</v>
      </c>
      <c r="H164" s="45">
        <f t="shared" si="67"/>
        <v>58358.8</v>
      </c>
      <c r="I164" s="45">
        <f t="shared" si="67"/>
        <v>0</v>
      </c>
      <c r="J164" s="45">
        <f t="shared" si="67"/>
        <v>0</v>
      </c>
      <c r="K164" s="45">
        <f t="shared" si="67"/>
        <v>0</v>
      </c>
    </row>
    <row r="165" spans="1:11" s="7" customFormat="1" ht="14.25" customHeight="1" x14ac:dyDescent="0.25">
      <c r="A165" s="65" t="s">
        <v>474</v>
      </c>
      <c r="B165" s="83"/>
      <c r="C165" s="83" t="s">
        <v>0</v>
      </c>
      <c r="D165" s="84">
        <v>7001</v>
      </c>
      <c r="E165" s="42">
        <v>16684.599999999999</v>
      </c>
      <c r="F165" s="42">
        <v>19970.5</v>
      </c>
      <c r="G165" s="42">
        <v>33726.800000000003</v>
      </c>
      <c r="H165" s="42">
        <v>11891.500000000004</v>
      </c>
      <c r="I165" s="22"/>
      <c r="J165" s="22"/>
      <c r="K165" s="22"/>
    </row>
    <row r="166" spans="1:11" s="7" customFormat="1" ht="30" customHeight="1" x14ac:dyDescent="0.25">
      <c r="A166" s="65" t="s">
        <v>660</v>
      </c>
      <c r="B166" s="72"/>
      <c r="C166" s="72" t="s">
        <v>0</v>
      </c>
      <c r="D166" s="74" t="s">
        <v>105</v>
      </c>
      <c r="E166" s="42">
        <v>7294</v>
      </c>
      <c r="F166" s="42">
        <v>16745.8</v>
      </c>
      <c r="G166" s="42">
        <v>76123.3</v>
      </c>
      <c r="H166" s="42">
        <v>8072.0999999999913</v>
      </c>
      <c r="I166" s="22"/>
      <c r="J166" s="22"/>
      <c r="K166" s="22"/>
    </row>
    <row r="167" spans="1:11" s="7" customFormat="1" ht="29.25" customHeight="1" x14ac:dyDescent="0.25">
      <c r="A167" s="65" t="s">
        <v>661</v>
      </c>
      <c r="B167" s="67"/>
      <c r="C167" s="67" t="s">
        <v>0</v>
      </c>
      <c r="D167" s="74" t="s">
        <v>133</v>
      </c>
      <c r="E167" s="42">
        <v>34358</v>
      </c>
      <c r="F167" s="42">
        <v>37778.400000000001</v>
      </c>
      <c r="G167" s="42">
        <v>48954.5</v>
      </c>
      <c r="H167" s="42">
        <v>24904.6</v>
      </c>
      <c r="I167" s="22"/>
      <c r="J167" s="22"/>
      <c r="K167" s="22"/>
    </row>
    <row r="168" spans="1:11" s="7" customFormat="1" ht="28.5" customHeight="1" x14ac:dyDescent="0.25">
      <c r="A168" s="65" t="s">
        <v>662</v>
      </c>
      <c r="B168" s="67"/>
      <c r="C168" s="67" t="s">
        <v>0</v>
      </c>
      <c r="D168" s="74" t="s">
        <v>134</v>
      </c>
      <c r="E168" s="42">
        <v>46684.3</v>
      </c>
      <c r="F168" s="42">
        <v>39511.800000000003</v>
      </c>
      <c r="G168" s="42">
        <v>44391.3</v>
      </c>
      <c r="H168" s="42">
        <v>7703.4000000000015</v>
      </c>
      <c r="I168" s="22"/>
      <c r="J168" s="22"/>
      <c r="K168" s="22"/>
    </row>
    <row r="169" spans="1:11" s="7" customFormat="1" ht="15.6" customHeight="1" x14ac:dyDescent="0.25">
      <c r="A169" s="65" t="s">
        <v>475</v>
      </c>
      <c r="B169" s="67"/>
      <c r="C169" s="67" t="s">
        <v>0</v>
      </c>
      <c r="D169" s="74" t="s">
        <v>135</v>
      </c>
      <c r="E169" s="42"/>
      <c r="F169" s="42">
        <v>739.1</v>
      </c>
      <c r="G169" s="42">
        <v>9925</v>
      </c>
      <c r="H169" s="42">
        <v>51.399999999997817</v>
      </c>
      <c r="I169" s="22"/>
      <c r="J169" s="22"/>
      <c r="K169" s="22"/>
    </row>
    <row r="170" spans="1:11" s="7" customFormat="1" ht="29.25" customHeight="1" x14ac:dyDescent="0.25">
      <c r="A170" s="65" t="s">
        <v>476</v>
      </c>
      <c r="B170" s="83"/>
      <c r="C170" s="83" t="s">
        <v>0</v>
      </c>
      <c r="D170" s="84" t="s">
        <v>136</v>
      </c>
      <c r="E170" s="42"/>
      <c r="F170" s="42">
        <v>1103.7</v>
      </c>
      <c r="G170" s="42">
        <v>1321.2</v>
      </c>
      <c r="H170" s="42">
        <v>719.5</v>
      </c>
      <c r="I170" s="22"/>
      <c r="J170" s="22"/>
      <c r="K170" s="22"/>
    </row>
    <row r="171" spans="1:11" s="7" customFormat="1" ht="15.6" customHeight="1" x14ac:dyDescent="0.25">
      <c r="A171" s="65" t="s">
        <v>663</v>
      </c>
      <c r="B171" s="67"/>
      <c r="C171" s="67" t="s">
        <v>0</v>
      </c>
      <c r="D171" s="74" t="s">
        <v>137</v>
      </c>
      <c r="E171" s="42">
        <v>2320.4</v>
      </c>
      <c r="F171" s="42">
        <v>2312.1</v>
      </c>
      <c r="G171" s="42">
        <v>2549.9</v>
      </c>
      <c r="H171" s="42">
        <v>1411.1000000000001</v>
      </c>
      <c r="I171" s="22"/>
      <c r="J171" s="22"/>
      <c r="K171" s="22"/>
    </row>
    <row r="172" spans="1:11" s="7" customFormat="1" ht="16.5" customHeight="1" x14ac:dyDescent="0.25">
      <c r="A172" s="65" t="s">
        <v>477</v>
      </c>
      <c r="B172" s="83"/>
      <c r="C172" s="83" t="s">
        <v>0</v>
      </c>
      <c r="D172" s="84">
        <v>7011</v>
      </c>
      <c r="E172" s="42"/>
      <c r="F172" s="42">
        <v>3919.5</v>
      </c>
      <c r="G172" s="42">
        <v>8277.7000000000007</v>
      </c>
      <c r="H172" s="42">
        <v>3605.2000000000007</v>
      </c>
      <c r="I172" s="22"/>
      <c r="J172" s="22"/>
      <c r="K172" s="22"/>
    </row>
    <row r="173" spans="1:11" ht="32.450000000000003" customHeight="1" x14ac:dyDescent="0.25">
      <c r="A173" s="61" t="s">
        <v>402</v>
      </c>
      <c r="B173" s="101"/>
      <c r="C173" s="101" t="s">
        <v>106</v>
      </c>
      <c r="D173" s="102"/>
      <c r="E173" s="64">
        <f>SUM(E174:E175)</f>
        <v>292178.7</v>
      </c>
      <c r="F173" s="64">
        <f t="shared" ref="F173:K173" si="68">SUM(F174:F175)</f>
        <v>346501.7</v>
      </c>
      <c r="G173" s="64">
        <f t="shared" si="68"/>
        <v>641255.5</v>
      </c>
      <c r="H173" s="64">
        <f t="shared" si="68"/>
        <v>146896.10000000006</v>
      </c>
      <c r="I173" s="64">
        <f t="shared" si="68"/>
        <v>0</v>
      </c>
      <c r="J173" s="64">
        <f t="shared" si="68"/>
        <v>0</v>
      </c>
      <c r="K173" s="64">
        <f t="shared" si="68"/>
        <v>0</v>
      </c>
    </row>
    <row r="174" spans="1:11" ht="15.6" customHeight="1" x14ac:dyDescent="0.25">
      <c r="A174" s="65" t="s">
        <v>478</v>
      </c>
      <c r="B174" s="99"/>
      <c r="C174" s="99" t="s">
        <v>0</v>
      </c>
      <c r="D174" s="100" t="s">
        <v>107</v>
      </c>
      <c r="E174" s="42">
        <v>255471.7</v>
      </c>
      <c r="F174" s="40">
        <v>334691.3</v>
      </c>
      <c r="G174" s="40">
        <v>631184.30000000005</v>
      </c>
      <c r="H174" s="40">
        <v>144737.70000000007</v>
      </c>
      <c r="I174" s="22"/>
      <c r="J174" s="22"/>
      <c r="K174" s="22"/>
    </row>
    <row r="175" spans="1:11" ht="15.6" customHeight="1" x14ac:dyDescent="0.25">
      <c r="A175" s="65" t="s">
        <v>479</v>
      </c>
      <c r="B175" s="99"/>
      <c r="C175" s="99" t="s">
        <v>0</v>
      </c>
      <c r="D175" s="100" t="s">
        <v>108</v>
      </c>
      <c r="E175" s="42">
        <v>36707</v>
      </c>
      <c r="F175" s="40">
        <v>11810.4</v>
      </c>
      <c r="G175" s="40">
        <v>10071.200000000001</v>
      </c>
      <c r="H175" s="40">
        <v>2158.4000000000005</v>
      </c>
      <c r="I175" s="22"/>
      <c r="J175" s="22"/>
      <c r="K175" s="22"/>
    </row>
    <row r="176" spans="1:11" ht="16.5" customHeight="1" x14ac:dyDescent="0.25">
      <c r="A176" s="61" t="s">
        <v>384</v>
      </c>
      <c r="B176" s="101"/>
      <c r="C176" s="101" t="s">
        <v>30</v>
      </c>
      <c r="D176" s="102"/>
      <c r="E176" s="45">
        <f t="shared" ref="E176:K176" si="69">SUM(E177:E179)</f>
        <v>161332.79999999999</v>
      </c>
      <c r="F176" s="45">
        <f t="shared" si="69"/>
        <v>164638.6</v>
      </c>
      <c r="G176" s="45">
        <f t="shared" si="69"/>
        <v>174653.7</v>
      </c>
      <c r="H176" s="45">
        <f t="shared" si="69"/>
        <v>100606.8</v>
      </c>
      <c r="I176" s="45">
        <f t="shared" si="69"/>
        <v>0</v>
      </c>
      <c r="J176" s="45">
        <f t="shared" si="69"/>
        <v>0</v>
      </c>
      <c r="K176" s="45">
        <f t="shared" si="69"/>
        <v>0</v>
      </c>
    </row>
    <row r="177" spans="1:11" ht="15.6" customHeight="1" x14ac:dyDescent="0.25">
      <c r="A177" s="65" t="s">
        <v>481</v>
      </c>
      <c r="B177" s="99"/>
      <c r="C177" s="99" t="s">
        <v>0</v>
      </c>
      <c r="D177" s="100" t="s">
        <v>122</v>
      </c>
      <c r="E177" s="42">
        <v>100299.8</v>
      </c>
      <c r="F177" s="42">
        <v>97267</v>
      </c>
      <c r="G177" s="42">
        <v>97803.8</v>
      </c>
      <c r="H177" s="42">
        <v>60991.200000000004</v>
      </c>
      <c r="I177" s="22"/>
      <c r="J177" s="22"/>
      <c r="K177" s="22"/>
    </row>
    <row r="178" spans="1:11" ht="15.6" customHeight="1" x14ac:dyDescent="0.25">
      <c r="A178" s="65" t="s">
        <v>430</v>
      </c>
      <c r="B178" s="99"/>
      <c r="C178" s="99" t="s">
        <v>0</v>
      </c>
      <c r="D178" s="100" t="s">
        <v>31</v>
      </c>
      <c r="E178" s="42">
        <v>60533.1</v>
      </c>
      <c r="F178" s="42">
        <v>66811</v>
      </c>
      <c r="G178" s="42">
        <v>76258.3</v>
      </c>
      <c r="H178" s="42">
        <v>39244.700000000004</v>
      </c>
      <c r="I178" s="22"/>
      <c r="J178" s="22"/>
      <c r="K178" s="22"/>
    </row>
    <row r="179" spans="1:11" ht="15.6" customHeight="1" x14ac:dyDescent="0.25">
      <c r="A179" s="65" t="s">
        <v>482</v>
      </c>
      <c r="B179" s="99"/>
      <c r="C179" s="99" t="s">
        <v>0</v>
      </c>
      <c r="D179" s="100" t="s">
        <v>123</v>
      </c>
      <c r="E179" s="42">
        <v>499.9</v>
      </c>
      <c r="F179" s="42">
        <v>560.6</v>
      </c>
      <c r="G179" s="42">
        <v>591.6</v>
      </c>
      <c r="H179" s="42">
        <v>370.9</v>
      </c>
      <c r="I179" s="22"/>
      <c r="J179" s="22"/>
      <c r="K179" s="22"/>
    </row>
    <row r="180" spans="1:11" s="7" customFormat="1" ht="18.600000000000001" customHeight="1" x14ac:dyDescent="0.25">
      <c r="A180" s="103" t="s">
        <v>396</v>
      </c>
      <c r="B180" s="101"/>
      <c r="C180" s="101" t="s">
        <v>72</v>
      </c>
      <c r="D180" s="102"/>
      <c r="E180" s="45">
        <f t="shared" ref="E180:K180" si="70">E181</f>
        <v>1432.4</v>
      </c>
      <c r="F180" s="45">
        <f t="shared" si="70"/>
        <v>1355.9</v>
      </c>
      <c r="G180" s="45">
        <f t="shared" si="70"/>
        <v>0</v>
      </c>
      <c r="H180" s="45">
        <f t="shared" si="70"/>
        <v>0</v>
      </c>
      <c r="I180" s="45">
        <f t="shared" si="70"/>
        <v>0</v>
      </c>
      <c r="J180" s="45">
        <f t="shared" si="70"/>
        <v>0</v>
      </c>
      <c r="K180" s="45">
        <f t="shared" si="70"/>
        <v>0</v>
      </c>
    </row>
    <row r="181" spans="1:11" s="7" customFormat="1" ht="15.6" customHeight="1" x14ac:dyDescent="0.25">
      <c r="A181" s="104" t="s">
        <v>440</v>
      </c>
      <c r="B181" s="99"/>
      <c r="C181" s="99" t="s">
        <v>0</v>
      </c>
      <c r="D181" s="100" t="s">
        <v>125</v>
      </c>
      <c r="E181" s="42">
        <v>1432.4</v>
      </c>
      <c r="F181" s="42">
        <v>1355.9</v>
      </c>
      <c r="G181" s="42"/>
      <c r="H181" s="42"/>
      <c r="I181" s="22"/>
      <c r="J181" s="22"/>
      <c r="K181" s="22"/>
    </row>
    <row r="182" spans="1:11" ht="22.15" customHeight="1" x14ac:dyDescent="0.2">
      <c r="A182" s="58" t="s">
        <v>317</v>
      </c>
      <c r="B182" s="60" t="s">
        <v>316</v>
      </c>
      <c r="C182" s="59" t="s">
        <v>0</v>
      </c>
      <c r="D182" s="59" t="s">
        <v>0</v>
      </c>
      <c r="E182" s="46">
        <f>E183+E185+E191+E195+E197+E199+E203+E205+E210+E214+E227+E201-0.3</f>
        <v>2681908.8000000003</v>
      </c>
      <c r="F182" s="46">
        <f>F183+F185+F191+F195+F197+F199+F203+F205+F210+F214+F227+F201</f>
        <v>2701268.5999999996</v>
      </c>
      <c r="G182" s="46">
        <f t="shared" ref="G182:J182" si="71">G183+G185+G191+G195+G197+G199+G203+G205+G210+G214+G227+G201</f>
        <v>2872033.7</v>
      </c>
      <c r="H182" s="46">
        <f t="shared" si="71"/>
        <v>1712040.9999999998</v>
      </c>
      <c r="I182" s="46">
        <f t="shared" si="71"/>
        <v>0</v>
      </c>
      <c r="J182" s="46">
        <f t="shared" si="71"/>
        <v>0</v>
      </c>
      <c r="K182" s="46">
        <f t="shared" ref="K182" si="72">K183+K185+K191+K195+K197+K199+K203+K205+K210+K214+K227+K201</f>
        <v>0</v>
      </c>
    </row>
    <row r="183" spans="1:11" ht="18.600000000000001" customHeight="1" x14ac:dyDescent="0.25">
      <c r="A183" s="61" t="s">
        <v>346</v>
      </c>
      <c r="B183" s="63"/>
      <c r="C183" s="63" t="s">
        <v>20</v>
      </c>
      <c r="D183" s="77"/>
      <c r="E183" s="45">
        <f t="shared" ref="E183:K183" si="73">E184</f>
        <v>32720</v>
      </c>
      <c r="F183" s="45">
        <f t="shared" si="73"/>
        <v>39952</v>
      </c>
      <c r="G183" s="45">
        <f t="shared" si="73"/>
        <v>42808.800000000003</v>
      </c>
      <c r="H183" s="45">
        <f t="shared" si="73"/>
        <v>24981.9</v>
      </c>
      <c r="I183" s="47">
        <f t="shared" si="73"/>
        <v>0</v>
      </c>
      <c r="J183" s="47">
        <f t="shared" si="73"/>
        <v>0</v>
      </c>
      <c r="K183" s="47">
        <f t="shared" si="73"/>
        <v>0</v>
      </c>
    </row>
    <row r="184" spans="1:11" ht="32.25" customHeight="1" x14ac:dyDescent="0.25">
      <c r="A184" s="65" t="s">
        <v>283</v>
      </c>
      <c r="B184" s="72"/>
      <c r="C184" s="72" t="s">
        <v>0</v>
      </c>
      <c r="D184" s="74" t="s">
        <v>21</v>
      </c>
      <c r="E184" s="42">
        <v>32720</v>
      </c>
      <c r="F184" s="42">
        <v>39952</v>
      </c>
      <c r="G184" s="42">
        <v>42808.800000000003</v>
      </c>
      <c r="H184" s="42">
        <v>24981.9</v>
      </c>
      <c r="I184" s="22"/>
      <c r="J184" s="22"/>
      <c r="K184" s="22"/>
    </row>
    <row r="185" spans="1:11" ht="18.600000000000001" customHeight="1" x14ac:dyDescent="0.25">
      <c r="A185" s="61" t="s">
        <v>381</v>
      </c>
      <c r="B185" s="63"/>
      <c r="C185" s="63" t="s">
        <v>22</v>
      </c>
      <c r="D185" s="77"/>
      <c r="E185" s="45">
        <f>SUM(E186:E190)</f>
        <v>121329.9</v>
      </c>
      <c r="F185" s="45">
        <f t="shared" ref="F185:K185" si="74">SUM(F186:F190)</f>
        <v>34536.800000000003</v>
      </c>
      <c r="G185" s="45">
        <f t="shared" si="74"/>
        <v>30914.9</v>
      </c>
      <c r="H185" s="45">
        <f t="shared" si="74"/>
        <v>17685.3</v>
      </c>
      <c r="I185" s="45">
        <f t="shared" si="74"/>
        <v>0</v>
      </c>
      <c r="J185" s="45">
        <f t="shared" si="74"/>
        <v>0</v>
      </c>
      <c r="K185" s="45">
        <f t="shared" si="74"/>
        <v>0</v>
      </c>
    </row>
    <row r="186" spans="1:11" ht="29.25" customHeight="1" x14ac:dyDescent="0.25">
      <c r="A186" s="65" t="s">
        <v>483</v>
      </c>
      <c r="B186" s="72"/>
      <c r="C186" s="72" t="s">
        <v>0</v>
      </c>
      <c r="D186" s="74" t="s">
        <v>138</v>
      </c>
      <c r="E186" s="42">
        <v>47883.7</v>
      </c>
      <c r="F186" s="42">
        <v>4744.5</v>
      </c>
      <c r="G186" s="42">
        <v>860</v>
      </c>
      <c r="H186" s="42">
        <v>2.1000000000000227</v>
      </c>
      <c r="I186" s="22"/>
      <c r="J186" s="22"/>
      <c r="K186" s="22"/>
    </row>
    <row r="187" spans="1:11" ht="45.75" customHeight="1" x14ac:dyDescent="0.25">
      <c r="A187" s="65" t="s">
        <v>484</v>
      </c>
      <c r="B187" s="83"/>
      <c r="C187" s="83" t="s">
        <v>0</v>
      </c>
      <c r="D187" s="84">
        <v>1603</v>
      </c>
      <c r="E187" s="42">
        <v>2326.1999999999998</v>
      </c>
      <c r="F187" s="42">
        <v>173.9</v>
      </c>
      <c r="G187" s="42"/>
      <c r="H187" s="42"/>
      <c r="I187" s="22"/>
      <c r="J187" s="22"/>
      <c r="K187" s="22"/>
    </row>
    <row r="188" spans="1:11" ht="30" customHeight="1" x14ac:dyDescent="0.25">
      <c r="A188" s="65" t="s">
        <v>485</v>
      </c>
      <c r="B188" s="83"/>
      <c r="C188" s="83" t="s">
        <v>0</v>
      </c>
      <c r="D188" s="84">
        <v>1604</v>
      </c>
      <c r="E188" s="42">
        <v>5123</v>
      </c>
      <c r="F188" s="42">
        <v>287.89999999999998</v>
      </c>
      <c r="G188" s="42"/>
      <c r="H188" s="42"/>
      <c r="I188" s="22"/>
      <c r="J188" s="22"/>
      <c r="K188" s="22"/>
    </row>
    <row r="189" spans="1:11" ht="30.75" customHeight="1" x14ac:dyDescent="0.25">
      <c r="A189" s="65" t="s">
        <v>486</v>
      </c>
      <c r="B189" s="72"/>
      <c r="C189" s="72" t="s">
        <v>0</v>
      </c>
      <c r="D189" s="74" t="s">
        <v>109</v>
      </c>
      <c r="E189" s="42">
        <v>23107.9</v>
      </c>
      <c r="F189" s="42">
        <v>1099.3</v>
      </c>
      <c r="G189" s="42"/>
      <c r="H189" s="42"/>
      <c r="I189" s="24"/>
      <c r="J189" s="24"/>
      <c r="K189" s="24"/>
    </row>
    <row r="190" spans="1:11" ht="33" customHeight="1" x14ac:dyDescent="0.25">
      <c r="A190" s="65" t="s">
        <v>461</v>
      </c>
      <c r="B190" s="72"/>
      <c r="C190" s="72" t="s">
        <v>0</v>
      </c>
      <c r="D190" s="74" t="s">
        <v>23</v>
      </c>
      <c r="E190" s="42">
        <v>42889.1</v>
      </c>
      <c r="F190" s="42">
        <v>28231.200000000001</v>
      </c>
      <c r="G190" s="42">
        <v>30054.9</v>
      </c>
      <c r="H190" s="42">
        <v>17683.2</v>
      </c>
      <c r="I190" s="22"/>
      <c r="J190" s="22"/>
      <c r="K190" s="22"/>
    </row>
    <row r="191" spans="1:11" ht="18.600000000000001" customHeight="1" x14ac:dyDescent="0.25">
      <c r="A191" s="103" t="s">
        <v>403</v>
      </c>
      <c r="B191" s="101"/>
      <c r="C191" s="101" t="s">
        <v>110</v>
      </c>
      <c r="D191" s="102"/>
      <c r="E191" s="45">
        <f>SUM(E192:E194)</f>
        <v>36070.199999999997</v>
      </c>
      <c r="F191" s="45">
        <f t="shared" ref="F191:K191" si="75">SUM(F192:F194)</f>
        <v>40785.599999999999</v>
      </c>
      <c r="G191" s="45">
        <f t="shared" si="75"/>
        <v>44057.2</v>
      </c>
      <c r="H191" s="45">
        <f t="shared" si="75"/>
        <v>10009.200000000001</v>
      </c>
      <c r="I191" s="45">
        <f t="shared" si="75"/>
        <v>0</v>
      </c>
      <c r="J191" s="45">
        <f t="shared" si="75"/>
        <v>0</v>
      </c>
      <c r="K191" s="45">
        <f t="shared" si="75"/>
        <v>0</v>
      </c>
    </row>
    <row r="192" spans="1:11" ht="30.75" customHeight="1" x14ac:dyDescent="0.25">
      <c r="A192" s="65" t="s">
        <v>487</v>
      </c>
      <c r="B192" s="83"/>
      <c r="C192" s="83" t="s">
        <v>0</v>
      </c>
      <c r="D192" s="84">
        <v>1901</v>
      </c>
      <c r="E192" s="42">
        <v>400.9</v>
      </c>
      <c r="F192" s="42">
        <v>3701.5</v>
      </c>
      <c r="G192" s="42">
        <v>6828.6</v>
      </c>
      <c r="H192" s="42">
        <v>3583.4000000000005</v>
      </c>
      <c r="I192" s="22"/>
      <c r="J192" s="22"/>
      <c r="K192" s="22"/>
    </row>
    <row r="193" spans="1:11" ht="18" customHeight="1" x14ac:dyDescent="0.25">
      <c r="A193" s="65" t="s">
        <v>488</v>
      </c>
      <c r="B193" s="83"/>
      <c r="C193" s="83" t="s">
        <v>0</v>
      </c>
      <c r="D193" s="84">
        <v>1907</v>
      </c>
      <c r="E193" s="42">
        <v>34986.6</v>
      </c>
      <c r="F193" s="42">
        <v>36585.699999999997</v>
      </c>
      <c r="G193" s="42">
        <v>37228.6</v>
      </c>
      <c r="H193" s="42">
        <v>6197.0999999999985</v>
      </c>
      <c r="I193" s="22"/>
      <c r="J193" s="22"/>
      <c r="K193" s="22"/>
    </row>
    <row r="194" spans="1:11" ht="15.6" customHeight="1" x14ac:dyDescent="0.25">
      <c r="A194" s="65" t="s">
        <v>462</v>
      </c>
      <c r="B194" s="99"/>
      <c r="C194" s="99" t="s">
        <v>0</v>
      </c>
      <c r="D194" s="100" t="s">
        <v>111</v>
      </c>
      <c r="E194" s="42">
        <v>682.7</v>
      </c>
      <c r="F194" s="42">
        <v>498.4</v>
      </c>
      <c r="G194" s="42"/>
      <c r="H194" s="42">
        <v>228.7</v>
      </c>
      <c r="I194" s="42"/>
      <c r="J194" s="42"/>
      <c r="K194" s="42"/>
    </row>
    <row r="195" spans="1:11" ht="18.600000000000001" customHeight="1" x14ac:dyDescent="0.25">
      <c r="A195" s="103" t="s">
        <v>385</v>
      </c>
      <c r="B195" s="101"/>
      <c r="C195" s="101" t="s">
        <v>34</v>
      </c>
      <c r="D195" s="102"/>
      <c r="E195" s="45">
        <f t="shared" ref="E195:K195" si="76">E196</f>
        <v>87438.7</v>
      </c>
      <c r="F195" s="45">
        <f t="shared" si="76"/>
        <v>68815.3</v>
      </c>
      <c r="G195" s="45">
        <f t="shared" si="76"/>
        <v>81775</v>
      </c>
      <c r="H195" s="45">
        <f t="shared" si="76"/>
        <v>40333.599999999999</v>
      </c>
      <c r="I195" s="47">
        <f t="shared" si="76"/>
        <v>0</v>
      </c>
      <c r="J195" s="47">
        <f t="shared" si="76"/>
        <v>0</v>
      </c>
      <c r="K195" s="47">
        <f t="shared" si="76"/>
        <v>0</v>
      </c>
    </row>
    <row r="196" spans="1:11" ht="45" customHeight="1" x14ac:dyDescent="0.25">
      <c r="A196" s="65" t="s">
        <v>463</v>
      </c>
      <c r="B196" s="83"/>
      <c r="C196" s="83" t="s">
        <v>0</v>
      </c>
      <c r="D196" s="84" t="s">
        <v>112</v>
      </c>
      <c r="E196" s="42">
        <v>87438.7</v>
      </c>
      <c r="F196" s="42">
        <v>68815.3</v>
      </c>
      <c r="G196" s="42">
        <v>81775</v>
      </c>
      <c r="H196" s="42">
        <v>40333.599999999999</v>
      </c>
      <c r="I196" s="22"/>
      <c r="J196" s="22"/>
      <c r="K196" s="22"/>
    </row>
    <row r="197" spans="1:11" ht="18.600000000000001" customHeight="1" x14ac:dyDescent="0.25">
      <c r="A197" s="61" t="s">
        <v>404</v>
      </c>
      <c r="B197" s="101"/>
      <c r="C197" s="63" t="s">
        <v>113</v>
      </c>
      <c r="D197" s="78"/>
      <c r="E197" s="45">
        <f t="shared" ref="E197:K197" si="77">E198</f>
        <v>23135</v>
      </c>
      <c r="F197" s="45">
        <f t="shared" si="77"/>
        <v>34598.6</v>
      </c>
      <c r="G197" s="45">
        <f t="shared" si="77"/>
        <v>37437.5</v>
      </c>
      <c r="H197" s="45">
        <f t="shared" si="77"/>
        <v>19993.2</v>
      </c>
      <c r="I197" s="47">
        <f t="shared" si="77"/>
        <v>0</v>
      </c>
      <c r="J197" s="47">
        <f t="shared" si="77"/>
        <v>0</v>
      </c>
      <c r="K197" s="47">
        <f t="shared" si="77"/>
        <v>0</v>
      </c>
    </row>
    <row r="198" spans="1:11" ht="30" customHeight="1" x14ac:dyDescent="0.25">
      <c r="A198" s="65" t="s">
        <v>469</v>
      </c>
      <c r="B198" s="72"/>
      <c r="C198" s="72" t="s">
        <v>0</v>
      </c>
      <c r="D198" s="74" t="s">
        <v>120</v>
      </c>
      <c r="E198" s="42">
        <v>23135</v>
      </c>
      <c r="F198" s="42">
        <v>34598.6</v>
      </c>
      <c r="G198" s="42">
        <v>37437.5</v>
      </c>
      <c r="H198" s="42">
        <v>19993.2</v>
      </c>
      <c r="I198" s="22"/>
      <c r="J198" s="22"/>
      <c r="K198" s="22"/>
    </row>
    <row r="199" spans="1:11" ht="18.600000000000001" customHeight="1" x14ac:dyDescent="0.25">
      <c r="A199" s="61" t="s">
        <v>386</v>
      </c>
      <c r="B199" s="63"/>
      <c r="C199" s="63" t="s">
        <v>41</v>
      </c>
      <c r="D199" s="78"/>
      <c r="E199" s="45">
        <f t="shared" ref="E199:K199" si="78">E200</f>
        <v>4942.3999999999996</v>
      </c>
      <c r="F199" s="45">
        <f t="shared" si="78"/>
        <v>1113.8</v>
      </c>
      <c r="G199" s="45">
        <f t="shared" si="78"/>
        <v>412</v>
      </c>
      <c r="H199" s="45">
        <f t="shared" si="78"/>
        <v>861.2</v>
      </c>
      <c r="I199" s="47">
        <f t="shared" si="78"/>
        <v>0</v>
      </c>
      <c r="J199" s="47">
        <f t="shared" si="78"/>
        <v>0</v>
      </c>
      <c r="K199" s="47">
        <f t="shared" si="78"/>
        <v>0</v>
      </c>
    </row>
    <row r="200" spans="1:11" ht="43.5" customHeight="1" x14ac:dyDescent="0.25">
      <c r="A200" s="65" t="s">
        <v>489</v>
      </c>
      <c r="B200" s="72"/>
      <c r="C200" s="72" t="s">
        <v>0</v>
      </c>
      <c r="D200" s="74" t="s">
        <v>141</v>
      </c>
      <c r="E200" s="42">
        <v>4942.3999999999996</v>
      </c>
      <c r="F200" s="42">
        <v>1113.8</v>
      </c>
      <c r="G200" s="42">
        <v>412</v>
      </c>
      <c r="H200" s="42">
        <v>861.2</v>
      </c>
      <c r="I200" s="22"/>
      <c r="J200" s="22">
        <v>0</v>
      </c>
      <c r="K200" s="22">
        <v>0</v>
      </c>
    </row>
    <row r="201" spans="1:11" ht="19.5" customHeight="1" x14ac:dyDescent="0.25">
      <c r="A201" s="61" t="s">
        <v>577</v>
      </c>
      <c r="B201" s="88"/>
      <c r="C201" s="63">
        <v>70</v>
      </c>
      <c r="D201" s="78"/>
      <c r="E201" s="45">
        <f t="shared" ref="E201:F201" si="79">E202</f>
        <v>0</v>
      </c>
      <c r="F201" s="45">
        <f t="shared" si="79"/>
        <v>72942.3</v>
      </c>
      <c r="G201" s="45">
        <f>G202</f>
        <v>91236.3</v>
      </c>
      <c r="H201" s="45">
        <f t="shared" ref="H201:K201" si="80">H202</f>
        <v>51810.200000000004</v>
      </c>
      <c r="I201" s="47">
        <f t="shared" si="80"/>
        <v>0</v>
      </c>
      <c r="J201" s="47">
        <f t="shared" si="80"/>
        <v>0</v>
      </c>
      <c r="K201" s="47">
        <f t="shared" si="80"/>
        <v>0</v>
      </c>
    </row>
    <row r="202" spans="1:11" ht="31.5" customHeight="1" x14ac:dyDescent="0.25">
      <c r="A202" s="65" t="s">
        <v>576</v>
      </c>
      <c r="B202" s="72"/>
      <c r="C202" s="72"/>
      <c r="D202" s="74">
        <v>7007</v>
      </c>
      <c r="E202" s="42"/>
      <c r="F202" s="42">
        <v>72942.3</v>
      </c>
      <c r="G202" s="42">
        <v>91236.3</v>
      </c>
      <c r="H202" s="42">
        <v>51810.200000000004</v>
      </c>
      <c r="I202" s="22"/>
      <c r="J202" s="22"/>
      <c r="K202" s="22"/>
    </row>
    <row r="203" spans="1:11" ht="18.600000000000001" customHeight="1" x14ac:dyDescent="0.25">
      <c r="A203" s="82" t="s">
        <v>383</v>
      </c>
      <c r="B203" s="63"/>
      <c r="C203" s="63">
        <v>80</v>
      </c>
      <c r="D203" s="78"/>
      <c r="E203" s="45">
        <f t="shared" ref="E203:K203" si="81">E204</f>
        <v>3311.8</v>
      </c>
      <c r="F203" s="45">
        <f t="shared" si="81"/>
        <v>1444.7</v>
      </c>
      <c r="G203" s="45">
        <f t="shared" si="81"/>
        <v>1298.4000000000001</v>
      </c>
      <c r="H203" s="45">
        <f t="shared" si="81"/>
        <v>880.2</v>
      </c>
      <c r="I203" s="47">
        <f t="shared" si="81"/>
        <v>0</v>
      </c>
      <c r="J203" s="47">
        <f t="shared" si="81"/>
        <v>0</v>
      </c>
      <c r="K203" s="47">
        <f t="shared" si="81"/>
        <v>0</v>
      </c>
    </row>
    <row r="204" spans="1:11" ht="47.25" customHeight="1" x14ac:dyDescent="0.25">
      <c r="A204" s="65" t="s">
        <v>490</v>
      </c>
      <c r="B204" s="83"/>
      <c r="C204" s="83" t="s">
        <v>0</v>
      </c>
      <c r="D204" s="84">
        <v>8007</v>
      </c>
      <c r="E204" s="42">
        <v>3311.8</v>
      </c>
      <c r="F204" s="42">
        <v>1444.7</v>
      </c>
      <c r="G204" s="42">
        <v>1298.4000000000001</v>
      </c>
      <c r="H204" s="42">
        <v>880.2</v>
      </c>
      <c r="I204" s="22"/>
      <c r="J204" s="22"/>
      <c r="K204" s="22"/>
    </row>
    <row r="205" spans="1:11" ht="18.600000000000001" customHeight="1" x14ac:dyDescent="0.25">
      <c r="A205" s="82" t="s">
        <v>407</v>
      </c>
      <c r="B205" s="63"/>
      <c r="C205" s="63" t="s">
        <v>142</v>
      </c>
      <c r="D205" s="77"/>
      <c r="E205" s="45">
        <f>SUM(E206:E209)</f>
        <v>329843.30000000005</v>
      </c>
      <c r="F205" s="45">
        <f t="shared" ref="F205:K205" si="82">SUM(F206:F209)</f>
        <v>343395.60000000003</v>
      </c>
      <c r="G205" s="45">
        <f t="shared" si="82"/>
        <v>379712.50000000006</v>
      </c>
      <c r="H205" s="45">
        <f t="shared" si="82"/>
        <v>195050.9</v>
      </c>
      <c r="I205" s="45">
        <f t="shared" si="82"/>
        <v>0</v>
      </c>
      <c r="J205" s="45">
        <f t="shared" si="82"/>
        <v>0</v>
      </c>
      <c r="K205" s="45">
        <f t="shared" si="82"/>
        <v>0</v>
      </c>
    </row>
    <row r="206" spans="1:11" ht="15.6" customHeight="1" x14ac:dyDescent="0.25">
      <c r="A206" s="65" t="s">
        <v>491</v>
      </c>
      <c r="B206" s="67"/>
      <c r="C206" s="67" t="s">
        <v>0</v>
      </c>
      <c r="D206" s="66" t="s">
        <v>143</v>
      </c>
      <c r="E206" s="42">
        <v>242412.6</v>
      </c>
      <c r="F206" s="40">
        <v>252524.2</v>
      </c>
      <c r="G206" s="40">
        <v>256019.6</v>
      </c>
      <c r="H206" s="40">
        <v>149524.6</v>
      </c>
      <c r="I206" s="22"/>
      <c r="J206" s="22"/>
      <c r="K206" s="22"/>
    </row>
    <row r="207" spans="1:11" ht="30.75" customHeight="1" x14ac:dyDescent="0.25">
      <c r="A207" s="65" t="s">
        <v>492</v>
      </c>
      <c r="B207" s="72"/>
      <c r="C207" s="72" t="s">
        <v>0</v>
      </c>
      <c r="D207" s="74" t="s">
        <v>152</v>
      </c>
      <c r="E207" s="42">
        <v>71859.600000000006</v>
      </c>
      <c r="F207" s="42">
        <v>78414.7</v>
      </c>
      <c r="G207" s="42">
        <v>104329.8</v>
      </c>
      <c r="H207" s="42">
        <v>41811.9</v>
      </c>
      <c r="I207" s="22"/>
      <c r="J207" s="22"/>
      <c r="K207" s="22"/>
    </row>
    <row r="208" spans="1:11" ht="15.6" customHeight="1" x14ac:dyDescent="0.25">
      <c r="A208" s="65" t="s">
        <v>285</v>
      </c>
      <c r="B208" s="67"/>
      <c r="C208" s="67" t="s">
        <v>0</v>
      </c>
      <c r="D208" s="66" t="s">
        <v>144</v>
      </c>
      <c r="E208" s="42">
        <v>7319.7</v>
      </c>
      <c r="F208" s="40">
        <v>6087.3</v>
      </c>
      <c r="G208" s="40">
        <v>7409.4</v>
      </c>
      <c r="H208" s="40">
        <v>1183.7999999999993</v>
      </c>
      <c r="I208" s="22"/>
      <c r="J208" s="22"/>
      <c r="K208" s="22"/>
    </row>
    <row r="209" spans="1:11" ht="15.6" customHeight="1" x14ac:dyDescent="0.25">
      <c r="A209" s="65" t="s">
        <v>493</v>
      </c>
      <c r="B209" s="67"/>
      <c r="C209" s="67" t="s">
        <v>0</v>
      </c>
      <c r="D209" s="66" t="s">
        <v>153</v>
      </c>
      <c r="E209" s="42">
        <v>8251.4</v>
      </c>
      <c r="F209" s="40">
        <v>6369.4</v>
      </c>
      <c r="G209" s="40">
        <v>11953.7</v>
      </c>
      <c r="H209" s="40">
        <v>2530.6000000000004</v>
      </c>
      <c r="I209" s="22"/>
      <c r="J209" s="22"/>
      <c r="K209" s="22"/>
    </row>
    <row r="210" spans="1:11" ht="18.600000000000001" customHeight="1" x14ac:dyDescent="0.25">
      <c r="A210" s="61" t="s">
        <v>408</v>
      </c>
      <c r="B210" s="63"/>
      <c r="C210" s="63" t="s">
        <v>169</v>
      </c>
      <c r="D210" s="77"/>
      <c r="E210" s="45">
        <f>SUM(E211:E213)</f>
        <v>142220.29999999999</v>
      </c>
      <c r="F210" s="45">
        <f t="shared" ref="F210:K210" si="83">SUM(F211:F213)</f>
        <v>130482.4</v>
      </c>
      <c r="G210" s="45">
        <f t="shared" si="83"/>
        <v>176797.6</v>
      </c>
      <c r="H210" s="45">
        <f t="shared" si="83"/>
        <v>91088.299999999988</v>
      </c>
      <c r="I210" s="45">
        <f t="shared" si="83"/>
        <v>0</v>
      </c>
      <c r="J210" s="45">
        <f t="shared" si="83"/>
        <v>0</v>
      </c>
      <c r="K210" s="45">
        <f t="shared" si="83"/>
        <v>0</v>
      </c>
    </row>
    <row r="211" spans="1:11" ht="31.5" customHeight="1" x14ac:dyDescent="0.25">
      <c r="A211" s="65" t="s">
        <v>578</v>
      </c>
      <c r="B211" s="76"/>
      <c r="C211" s="76"/>
      <c r="D211" s="74">
        <v>8601</v>
      </c>
      <c r="E211" s="47"/>
      <c r="F211" s="47"/>
      <c r="G211" s="41">
        <v>3838.6</v>
      </c>
      <c r="H211" s="47">
        <v>0</v>
      </c>
      <c r="I211" s="22"/>
      <c r="J211" s="22"/>
      <c r="K211" s="22"/>
    </row>
    <row r="212" spans="1:11" ht="15.6" customHeight="1" x14ac:dyDescent="0.25">
      <c r="A212" s="65" t="s">
        <v>494</v>
      </c>
      <c r="B212" s="67"/>
      <c r="C212" s="67" t="s">
        <v>0</v>
      </c>
      <c r="D212" s="66" t="s">
        <v>171</v>
      </c>
      <c r="E212" s="42">
        <v>131538.29999999999</v>
      </c>
      <c r="F212" s="40">
        <v>120891.7</v>
      </c>
      <c r="G212" s="40">
        <v>156854.79999999999</v>
      </c>
      <c r="H212" s="40">
        <v>87649.099999999991</v>
      </c>
      <c r="I212" s="22"/>
      <c r="J212" s="22"/>
      <c r="K212" s="22"/>
    </row>
    <row r="213" spans="1:11" ht="15.6" customHeight="1" x14ac:dyDescent="0.25">
      <c r="A213" s="65" t="s">
        <v>495</v>
      </c>
      <c r="B213" s="67"/>
      <c r="C213" s="67" t="s">
        <v>0</v>
      </c>
      <c r="D213" s="66" t="s">
        <v>172</v>
      </c>
      <c r="E213" s="42">
        <v>10682</v>
      </c>
      <c r="F213" s="40">
        <v>9590.7000000000007</v>
      </c>
      <c r="G213" s="40">
        <v>16104.2</v>
      </c>
      <c r="H213" s="40">
        <v>3439.2000000000007</v>
      </c>
      <c r="I213" s="22"/>
      <c r="J213" s="22"/>
      <c r="K213" s="22"/>
    </row>
    <row r="214" spans="1:11" ht="18.600000000000001" customHeight="1" x14ac:dyDescent="0.25">
      <c r="A214" s="61" t="s">
        <v>384</v>
      </c>
      <c r="B214" s="63"/>
      <c r="C214" s="63" t="s">
        <v>30</v>
      </c>
      <c r="D214" s="77"/>
      <c r="E214" s="45">
        <f>SUM(E215:E226)</f>
        <v>1880983.2999999998</v>
      </c>
      <c r="F214" s="45">
        <f t="shared" ref="F214:K214" si="84">SUM(F215:F226)</f>
        <v>1914827.5999999999</v>
      </c>
      <c r="G214" s="45">
        <f t="shared" si="84"/>
        <v>1985583.5000000002</v>
      </c>
      <c r="H214" s="45">
        <f t="shared" si="84"/>
        <v>1259346.9999999998</v>
      </c>
      <c r="I214" s="45">
        <f t="shared" si="84"/>
        <v>0</v>
      </c>
      <c r="J214" s="45">
        <f t="shared" si="84"/>
        <v>0</v>
      </c>
      <c r="K214" s="45">
        <f t="shared" si="84"/>
        <v>0</v>
      </c>
    </row>
    <row r="215" spans="1:11" ht="31.5" customHeight="1" x14ac:dyDescent="0.25">
      <c r="A215" s="65" t="s">
        <v>496</v>
      </c>
      <c r="B215" s="72"/>
      <c r="C215" s="72" t="s">
        <v>0</v>
      </c>
      <c r="D215" s="74" t="s">
        <v>145</v>
      </c>
      <c r="E215" s="42">
        <v>30189</v>
      </c>
      <c r="F215" s="42">
        <v>44467.1</v>
      </c>
      <c r="G215" s="42">
        <v>111848.1</v>
      </c>
      <c r="H215" s="42">
        <v>71770.700000000012</v>
      </c>
      <c r="I215" s="22"/>
      <c r="J215" s="22"/>
      <c r="K215" s="22"/>
    </row>
    <row r="216" spans="1:11" ht="15.6" customHeight="1" x14ac:dyDescent="0.25">
      <c r="A216" s="65" t="s">
        <v>497</v>
      </c>
      <c r="B216" s="67"/>
      <c r="C216" s="67" t="s">
        <v>0</v>
      </c>
      <c r="D216" s="66" t="s">
        <v>146</v>
      </c>
      <c r="E216" s="42">
        <v>7525.8</v>
      </c>
      <c r="F216" s="42">
        <v>8083.7</v>
      </c>
      <c r="G216" s="42">
        <v>8556.6</v>
      </c>
      <c r="H216" s="42">
        <v>4970.4000000000005</v>
      </c>
      <c r="I216" s="22"/>
      <c r="J216" s="22"/>
      <c r="K216" s="22"/>
    </row>
    <row r="217" spans="1:11" ht="15.6" customHeight="1" x14ac:dyDescent="0.25">
      <c r="A217" s="65" t="s">
        <v>498</v>
      </c>
      <c r="B217" s="67"/>
      <c r="C217" s="67" t="s">
        <v>0</v>
      </c>
      <c r="D217" s="66" t="s">
        <v>147</v>
      </c>
      <c r="E217" s="42">
        <v>41475.9</v>
      </c>
      <c r="F217" s="42">
        <v>36003.4</v>
      </c>
      <c r="G217" s="42">
        <v>31802.7</v>
      </c>
      <c r="H217" s="42">
        <v>16522.900000000001</v>
      </c>
      <c r="I217" s="22"/>
      <c r="J217" s="22"/>
      <c r="K217" s="22"/>
    </row>
    <row r="218" spans="1:11" ht="15.6" customHeight="1" x14ac:dyDescent="0.25">
      <c r="A218" s="65" t="s">
        <v>499</v>
      </c>
      <c r="B218" s="67"/>
      <c r="C218" s="67" t="s">
        <v>0</v>
      </c>
      <c r="D218" s="66" t="s">
        <v>121</v>
      </c>
      <c r="E218" s="42">
        <v>123193.9</v>
      </c>
      <c r="F218" s="42">
        <v>130175.2</v>
      </c>
      <c r="G218" s="42">
        <v>141087.5</v>
      </c>
      <c r="H218" s="42">
        <v>84646.6</v>
      </c>
      <c r="I218" s="22"/>
      <c r="J218" s="22"/>
      <c r="K218" s="22"/>
    </row>
    <row r="219" spans="1:11" ht="15.6" customHeight="1" x14ac:dyDescent="0.25">
      <c r="A219" s="65" t="s">
        <v>500</v>
      </c>
      <c r="B219" s="67"/>
      <c r="C219" s="67" t="s">
        <v>0</v>
      </c>
      <c r="D219" s="66" t="s">
        <v>148</v>
      </c>
      <c r="E219" s="42">
        <v>450090.9</v>
      </c>
      <c r="F219" s="42">
        <v>448281.3</v>
      </c>
      <c r="G219" s="42">
        <v>473934.2</v>
      </c>
      <c r="H219" s="42">
        <v>308550.5</v>
      </c>
      <c r="I219" s="22"/>
      <c r="J219" s="22"/>
      <c r="K219" s="22"/>
    </row>
    <row r="220" spans="1:11" ht="15.6" customHeight="1" x14ac:dyDescent="0.25">
      <c r="A220" s="65" t="s">
        <v>501</v>
      </c>
      <c r="B220" s="67"/>
      <c r="C220" s="67" t="s">
        <v>0</v>
      </c>
      <c r="D220" s="66" t="s">
        <v>122</v>
      </c>
      <c r="E220" s="42">
        <v>421553</v>
      </c>
      <c r="F220" s="42">
        <v>407238.7</v>
      </c>
      <c r="G220" s="42">
        <v>407151.1</v>
      </c>
      <c r="H220" s="42">
        <v>278928.59999999998</v>
      </c>
      <c r="I220" s="22"/>
      <c r="J220" s="22"/>
      <c r="K220" s="22"/>
    </row>
    <row r="221" spans="1:11" ht="15.6" customHeight="1" x14ac:dyDescent="0.25">
      <c r="A221" s="65" t="s">
        <v>502</v>
      </c>
      <c r="B221" s="67"/>
      <c r="C221" s="67" t="s">
        <v>0</v>
      </c>
      <c r="D221" s="66" t="s">
        <v>31</v>
      </c>
      <c r="E221" s="42">
        <v>682462.2</v>
      </c>
      <c r="F221" s="42">
        <v>683878.3</v>
      </c>
      <c r="G221" s="42">
        <v>676020.7</v>
      </c>
      <c r="H221" s="42">
        <v>455256.1</v>
      </c>
      <c r="I221" s="22"/>
      <c r="J221" s="22"/>
      <c r="K221" s="22"/>
    </row>
    <row r="222" spans="1:11" ht="15.6" customHeight="1" x14ac:dyDescent="0.25">
      <c r="A222" s="65" t="s">
        <v>431</v>
      </c>
      <c r="B222" s="67"/>
      <c r="C222" s="67" t="s">
        <v>0</v>
      </c>
      <c r="D222" s="66" t="s">
        <v>32</v>
      </c>
      <c r="E222" s="42">
        <v>22976.7</v>
      </c>
      <c r="F222" s="42">
        <v>16821.8</v>
      </c>
      <c r="G222" s="42">
        <v>14408.1</v>
      </c>
      <c r="H222" s="42">
        <v>8232.7000000000007</v>
      </c>
      <c r="I222" s="22"/>
      <c r="J222" s="22"/>
      <c r="K222" s="22"/>
    </row>
    <row r="223" spans="1:11" ht="15.6" customHeight="1" x14ac:dyDescent="0.25">
      <c r="A223" s="65" t="s">
        <v>482</v>
      </c>
      <c r="B223" s="67"/>
      <c r="C223" s="67" t="s">
        <v>0</v>
      </c>
      <c r="D223" s="66" t="s">
        <v>123</v>
      </c>
      <c r="E223" s="42">
        <v>6250</v>
      </c>
      <c r="F223" s="42">
        <v>55671.199999999997</v>
      </c>
      <c r="G223" s="42">
        <v>16433.099999999999</v>
      </c>
      <c r="H223" s="42">
        <v>5029.1999999999989</v>
      </c>
      <c r="I223" s="22"/>
      <c r="J223" s="22"/>
      <c r="K223" s="22"/>
    </row>
    <row r="224" spans="1:11" ht="15.6" customHeight="1" x14ac:dyDescent="0.25">
      <c r="A224" s="65" t="s">
        <v>503</v>
      </c>
      <c r="B224" s="67"/>
      <c r="C224" s="67" t="s">
        <v>0</v>
      </c>
      <c r="D224" s="66" t="s">
        <v>124</v>
      </c>
      <c r="E224" s="42">
        <v>43024.7</v>
      </c>
      <c r="F224" s="42">
        <v>22706.1</v>
      </c>
      <c r="G224" s="42">
        <v>32057.9</v>
      </c>
      <c r="H224" s="42">
        <v>11979.7</v>
      </c>
      <c r="I224" s="22"/>
      <c r="J224" s="22"/>
      <c r="K224" s="22"/>
    </row>
    <row r="225" spans="1:11" ht="15.6" customHeight="1" x14ac:dyDescent="0.25">
      <c r="A225" s="65" t="s">
        <v>366</v>
      </c>
      <c r="B225" s="67"/>
      <c r="C225" s="67" t="s">
        <v>0</v>
      </c>
      <c r="D225" s="66" t="s">
        <v>149</v>
      </c>
      <c r="E225" s="42">
        <v>39963.5</v>
      </c>
      <c r="F225" s="42">
        <v>48956.9</v>
      </c>
      <c r="G225" s="42">
        <v>56581.3</v>
      </c>
      <c r="H225" s="42">
        <v>4390.3000000000029</v>
      </c>
      <c r="I225" s="22"/>
      <c r="J225" s="22"/>
      <c r="K225" s="22"/>
    </row>
    <row r="226" spans="1:11" ht="15.6" customHeight="1" x14ac:dyDescent="0.25">
      <c r="A226" s="65" t="s">
        <v>504</v>
      </c>
      <c r="B226" s="67"/>
      <c r="C226" s="67" t="s">
        <v>0</v>
      </c>
      <c r="D226" s="66" t="s">
        <v>150</v>
      </c>
      <c r="E226" s="42">
        <v>12277.7</v>
      </c>
      <c r="F226" s="42">
        <v>12543.9</v>
      </c>
      <c r="G226" s="42">
        <v>15702.2</v>
      </c>
      <c r="H226" s="42">
        <v>9069.3000000000011</v>
      </c>
      <c r="I226" s="22"/>
      <c r="J226" s="22"/>
      <c r="K226" s="22"/>
    </row>
    <row r="227" spans="1:11" ht="18.600000000000001" customHeight="1" x14ac:dyDescent="0.25">
      <c r="A227" s="61" t="s">
        <v>396</v>
      </c>
      <c r="B227" s="63"/>
      <c r="C227" s="63" t="s">
        <v>72</v>
      </c>
      <c r="D227" s="77"/>
      <c r="E227" s="45">
        <f t="shared" ref="E227:K227" si="85">E228</f>
        <v>19914.2</v>
      </c>
      <c r="F227" s="45">
        <f t="shared" si="85"/>
        <v>18373.900000000001</v>
      </c>
      <c r="G227" s="47">
        <f t="shared" si="85"/>
        <v>0</v>
      </c>
      <c r="H227" s="47">
        <f t="shared" si="85"/>
        <v>0</v>
      </c>
      <c r="I227" s="47">
        <f t="shared" si="85"/>
        <v>0</v>
      </c>
      <c r="J227" s="47">
        <f t="shared" si="85"/>
        <v>0</v>
      </c>
      <c r="K227" s="47">
        <f t="shared" si="85"/>
        <v>0</v>
      </c>
    </row>
    <row r="228" spans="1:11" ht="15.6" customHeight="1" x14ac:dyDescent="0.25">
      <c r="A228" s="65" t="s">
        <v>440</v>
      </c>
      <c r="B228" s="67"/>
      <c r="C228" s="67" t="s">
        <v>0</v>
      </c>
      <c r="D228" s="66" t="s">
        <v>125</v>
      </c>
      <c r="E228" s="42">
        <v>19914.2</v>
      </c>
      <c r="F228" s="40">
        <v>18373.900000000001</v>
      </c>
      <c r="G228" s="40"/>
      <c r="H228" s="22"/>
      <c r="I228" s="22"/>
      <c r="J228" s="22"/>
      <c r="K228" s="22"/>
    </row>
    <row r="229" spans="1:11" ht="22.15" customHeight="1" x14ac:dyDescent="0.2">
      <c r="A229" s="58" t="s">
        <v>319</v>
      </c>
      <c r="B229" s="60" t="s">
        <v>318</v>
      </c>
      <c r="C229" s="59" t="s">
        <v>0</v>
      </c>
      <c r="D229" s="59" t="s">
        <v>0</v>
      </c>
      <c r="E229" s="46">
        <f t="shared" ref="E229:K229" si="86">E230+E232+E235+E238+E247+E253</f>
        <v>1645073.9000000001</v>
      </c>
      <c r="F229" s="46">
        <f t="shared" si="86"/>
        <v>2036104.0999999999</v>
      </c>
      <c r="G229" s="46">
        <f t="shared" si="86"/>
        <v>2820067.9</v>
      </c>
      <c r="H229" s="46">
        <f t="shared" si="86"/>
        <v>1610198.9</v>
      </c>
      <c r="I229" s="46">
        <f t="shared" si="86"/>
        <v>0</v>
      </c>
      <c r="J229" s="46">
        <f t="shared" si="86"/>
        <v>0</v>
      </c>
      <c r="K229" s="46">
        <f t="shared" si="86"/>
        <v>0</v>
      </c>
    </row>
    <row r="230" spans="1:11" ht="18.600000000000001" customHeight="1" x14ac:dyDescent="0.25">
      <c r="A230" s="61" t="s">
        <v>381</v>
      </c>
      <c r="B230" s="63"/>
      <c r="C230" s="63" t="s">
        <v>22</v>
      </c>
      <c r="D230" s="70"/>
      <c r="E230" s="45">
        <f>E231</f>
        <v>5924.7</v>
      </c>
      <c r="F230" s="45">
        <f t="shared" ref="F230:K230" si="87">F231</f>
        <v>0</v>
      </c>
      <c r="G230" s="45">
        <f t="shared" si="87"/>
        <v>0</v>
      </c>
      <c r="H230" s="45">
        <f t="shared" si="87"/>
        <v>0</v>
      </c>
      <c r="I230" s="45">
        <f t="shared" si="87"/>
        <v>0</v>
      </c>
      <c r="J230" s="45">
        <f t="shared" si="87"/>
        <v>0</v>
      </c>
      <c r="K230" s="45">
        <f t="shared" si="87"/>
        <v>0</v>
      </c>
    </row>
    <row r="231" spans="1:11" ht="30" customHeight="1" x14ac:dyDescent="0.25">
      <c r="A231" s="65" t="s">
        <v>505</v>
      </c>
      <c r="B231" s="72"/>
      <c r="C231" s="72" t="s">
        <v>0</v>
      </c>
      <c r="D231" s="74" t="s">
        <v>162</v>
      </c>
      <c r="E231" s="42">
        <v>5924.7</v>
      </c>
      <c r="F231" s="42"/>
      <c r="G231" s="42"/>
      <c r="H231" s="22"/>
      <c r="I231" s="22"/>
      <c r="J231" s="22"/>
      <c r="K231" s="22"/>
    </row>
    <row r="232" spans="1:11" ht="18.600000000000001" customHeight="1" x14ac:dyDescent="0.25">
      <c r="A232" s="61" t="s">
        <v>403</v>
      </c>
      <c r="B232" s="63"/>
      <c r="C232" s="63" t="s">
        <v>110</v>
      </c>
      <c r="D232" s="77"/>
      <c r="E232" s="45">
        <f t="shared" ref="E232:K232" si="88">SUM(E233:E234)</f>
        <v>505.4</v>
      </c>
      <c r="F232" s="45">
        <f t="shared" si="88"/>
        <v>296.10000000000002</v>
      </c>
      <c r="G232" s="45">
        <f t="shared" si="88"/>
        <v>346.3</v>
      </c>
      <c r="H232" s="45">
        <f t="shared" si="88"/>
        <v>346</v>
      </c>
      <c r="I232" s="45">
        <f t="shared" si="88"/>
        <v>0</v>
      </c>
      <c r="J232" s="45">
        <f t="shared" si="88"/>
        <v>0</v>
      </c>
      <c r="K232" s="45">
        <f t="shared" si="88"/>
        <v>0</v>
      </c>
    </row>
    <row r="233" spans="1:11" ht="30.75" customHeight="1" x14ac:dyDescent="0.25">
      <c r="A233" s="65" t="s">
        <v>487</v>
      </c>
      <c r="B233" s="83"/>
      <c r="C233" s="83" t="s">
        <v>0</v>
      </c>
      <c r="D233" s="84">
        <v>1901</v>
      </c>
      <c r="E233" s="42"/>
      <c r="F233" s="42">
        <v>296.10000000000002</v>
      </c>
      <c r="G233" s="42">
        <v>346.3</v>
      </c>
      <c r="H233" s="42">
        <v>346</v>
      </c>
      <c r="I233" s="22"/>
      <c r="J233" s="22"/>
      <c r="K233" s="22"/>
    </row>
    <row r="234" spans="1:11" ht="15.6" customHeight="1" x14ac:dyDescent="0.25">
      <c r="A234" s="65" t="s">
        <v>462</v>
      </c>
      <c r="B234" s="67"/>
      <c r="C234" s="67" t="s">
        <v>0</v>
      </c>
      <c r="D234" s="66" t="s">
        <v>111</v>
      </c>
      <c r="E234" s="42">
        <v>505.4</v>
      </c>
      <c r="F234" s="42"/>
      <c r="G234" s="42"/>
      <c r="H234" s="42"/>
      <c r="I234" s="42"/>
      <c r="J234" s="42"/>
      <c r="K234" s="42"/>
    </row>
    <row r="235" spans="1:11" ht="18.600000000000001" customHeight="1" x14ac:dyDescent="0.25">
      <c r="A235" s="61" t="s">
        <v>406</v>
      </c>
      <c r="B235" s="63"/>
      <c r="C235" s="63" t="s">
        <v>34</v>
      </c>
      <c r="D235" s="77"/>
      <c r="E235" s="45">
        <f>SUM(E236:E237)</f>
        <v>51248.1</v>
      </c>
      <c r="F235" s="45">
        <f t="shared" ref="F235:K235" si="89">SUM(F236:F237)</f>
        <v>52255.8</v>
      </c>
      <c r="G235" s="45">
        <f t="shared" si="89"/>
        <v>54712</v>
      </c>
      <c r="H235" s="45">
        <f t="shared" si="89"/>
        <v>38378</v>
      </c>
      <c r="I235" s="45">
        <f t="shared" si="89"/>
        <v>0</v>
      </c>
      <c r="J235" s="45">
        <f t="shared" si="89"/>
        <v>0</v>
      </c>
      <c r="K235" s="45">
        <f t="shared" si="89"/>
        <v>0</v>
      </c>
    </row>
    <row r="236" spans="1:11" ht="15.6" customHeight="1" x14ac:dyDescent="0.25">
      <c r="A236" s="65" t="s">
        <v>507</v>
      </c>
      <c r="B236" s="67"/>
      <c r="C236" s="67" t="s">
        <v>0</v>
      </c>
      <c r="D236" s="66" t="s">
        <v>154</v>
      </c>
      <c r="E236" s="42">
        <v>51145.599999999999</v>
      </c>
      <c r="F236" s="42">
        <v>52255.8</v>
      </c>
      <c r="G236" s="42">
        <v>54712</v>
      </c>
      <c r="H236" s="42">
        <v>38378</v>
      </c>
      <c r="I236" s="22"/>
      <c r="J236" s="22"/>
      <c r="K236" s="22"/>
    </row>
    <row r="237" spans="1:11" ht="61.5" customHeight="1" x14ac:dyDescent="0.25">
      <c r="A237" s="65" t="s">
        <v>422</v>
      </c>
      <c r="B237" s="71"/>
      <c r="C237" s="72"/>
      <c r="D237" s="74">
        <v>5007</v>
      </c>
      <c r="E237" s="42">
        <v>102.5</v>
      </c>
      <c r="F237" s="42"/>
      <c r="G237" s="42"/>
      <c r="H237" s="42"/>
      <c r="I237" s="42"/>
      <c r="J237" s="42"/>
      <c r="K237" s="42"/>
    </row>
    <row r="238" spans="1:11" ht="18.600000000000001" customHeight="1" x14ac:dyDescent="0.25">
      <c r="A238" s="61" t="s">
        <v>383</v>
      </c>
      <c r="B238" s="101"/>
      <c r="C238" s="101" t="s">
        <v>26</v>
      </c>
      <c r="D238" s="102"/>
      <c r="E238" s="105">
        <f>E239+E240+E241+E242+E243+E244+E246</f>
        <v>770514.8</v>
      </c>
      <c r="F238" s="105">
        <f t="shared" ref="F238:K238" si="90">F239+F240+F241+F242+F243+F244+F246</f>
        <v>1192871.2</v>
      </c>
      <c r="G238" s="105">
        <f t="shared" si="90"/>
        <v>1779619.9</v>
      </c>
      <c r="H238" s="105">
        <f t="shared" si="90"/>
        <v>1014298.8</v>
      </c>
      <c r="I238" s="105">
        <f t="shared" si="90"/>
        <v>0</v>
      </c>
      <c r="J238" s="105">
        <f t="shared" si="90"/>
        <v>0</v>
      </c>
      <c r="K238" s="105">
        <f t="shared" si="90"/>
        <v>0</v>
      </c>
    </row>
    <row r="239" spans="1:11" ht="15.6" customHeight="1" x14ac:dyDescent="0.25">
      <c r="A239" s="65" t="s">
        <v>427</v>
      </c>
      <c r="B239" s="67"/>
      <c r="C239" s="67" t="s">
        <v>0</v>
      </c>
      <c r="D239" s="66" t="s">
        <v>27</v>
      </c>
      <c r="E239" s="42">
        <v>157070.29999999999</v>
      </c>
      <c r="F239" s="42">
        <v>184678.3</v>
      </c>
      <c r="G239" s="42">
        <v>240252.1</v>
      </c>
      <c r="H239" s="42">
        <v>134640.20000000001</v>
      </c>
      <c r="I239" s="22"/>
      <c r="J239" s="22"/>
      <c r="K239" s="22"/>
    </row>
    <row r="240" spans="1:11" ht="15.6" customHeight="1" x14ac:dyDescent="0.25">
      <c r="A240" s="65" t="s">
        <v>508</v>
      </c>
      <c r="B240" s="67"/>
      <c r="C240" s="67" t="s">
        <v>0</v>
      </c>
      <c r="D240" s="66" t="s">
        <v>164</v>
      </c>
      <c r="E240" s="42">
        <v>5374.4</v>
      </c>
      <c r="F240" s="42">
        <v>5866.9</v>
      </c>
      <c r="G240" s="42">
        <v>8448.9</v>
      </c>
      <c r="H240" s="42">
        <v>5430.9</v>
      </c>
      <c r="I240" s="22"/>
      <c r="J240" s="22"/>
      <c r="K240" s="22"/>
    </row>
    <row r="241" spans="1:11" ht="45.75" customHeight="1" x14ac:dyDescent="0.25">
      <c r="A241" s="65" t="s">
        <v>490</v>
      </c>
      <c r="B241" s="72"/>
      <c r="C241" s="72" t="s">
        <v>0</v>
      </c>
      <c r="D241" s="74" t="s">
        <v>165</v>
      </c>
      <c r="E241" s="42">
        <v>36201.9</v>
      </c>
      <c r="F241" s="42">
        <v>9329.1</v>
      </c>
      <c r="G241" s="42">
        <v>6208.7</v>
      </c>
      <c r="H241" s="42">
        <v>3574.2999999999997</v>
      </c>
      <c r="I241" s="22"/>
      <c r="J241" s="22"/>
      <c r="K241" s="22"/>
    </row>
    <row r="242" spans="1:11" ht="15.6" customHeight="1" x14ac:dyDescent="0.25">
      <c r="A242" s="65" t="s">
        <v>428</v>
      </c>
      <c r="B242" s="67"/>
      <c r="C242" s="67" t="s">
        <v>0</v>
      </c>
      <c r="D242" s="66" t="s">
        <v>28</v>
      </c>
      <c r="E242" s="42">
        <v>135142.20000000001</v>
      </c>
      <c r="F242" s="42">
        <v>142980.6</v>
      </c>
      <c r="G242" s="42">
        <v>182915.4</v>
      </c>
      <c r="H242" s="42">
        <v>102909.7</v>
      </c>
      <c r="I242" s="22"/>
      <c r="J242" s="22"/>
      <c r="K242" s="22"/>
    </row>
    <row r="243" spans="1:11" ht="15.6" customHeight="1" x14ac:dyDescent="0.25">
      <c r="A243" s="65" t="s">
        <v>509</v>
      </c>
      <c r="B243" s="67"/>
      <c r="C243" s="67" t="s">
        <v>0</v>
      </c>
      <c r="D243" s="66" t="s">
        <v>166</v>
      </c>
      <c r="E243" s="42">
        <v>39854.800000000003</v>
      </c>
      <c r="F243" s="42">
        <v>40556.400000000001</v>
      </c>
      <c r="G243" s="42">
        <v>50744.6</v>
      </c>
      <c r="H243" s="42">
        <v>35446.300000000003</v>
      </c>
      <c r="I243" s="22"/>
      <c r="J243" s="22"/>
      <c r="K243" s="22"/>
    </row>
    <row r="244" spans="1:11" ht="29.25" customHeight="1" x14ac:dyDescent="0.25">
      <c r="A244" s="65" t="s">
        <v>429</v>
      </c>
      <c r="B244" s="72"/>
      <c r="C244" s="72" t="s">
        <v>0</v>
      </c>
      <c r="D244" s="74" t="s">
        <v>29</v>
      </c>
      <c r="E244" s="42">
        <v>333958.7</v>
      </c>
      <c r="F244" s="42">
        <v>408129.6</v>
      </c>
      <c r="G244" s="42">
        <v>484704.6</v>
      </c>
      <c r="H244" s="42">
        <v>264650.09999999998</v>
      </c>
      <c r="I244" s="22"/>
      <c r="J244" s="22"/>
      <c r="K244" s="22"/>
    </row>
    <row r="245" spans="1:11" ht="29.25" customHeight="1" x14ac:dyDescent="0.2">
      <c r="A245" s="37" t="s">
        <v>652</v>
      </c>
      <c r="B245" s="72"/>
      <c r="C245" s="72"/>
      <c r="D245" s="74"/>
      <c r="E245" s="42"/>
      <c r="F245" s="42"/>
      <c r="G245" s="42"/>
      <c r="H245" s="42">
        <v>661.3</v>
      </c>
      <c r="I245" s="22"/>
      <c r="J245" s="22"/>
      <c r="K245" s="22"/>
    </row>
    <row r="246" spans="1:11" ht="33" customHeight="1" x14ac:dyDescent="0.25">
      <c r="A246" s="65" t="s">
        <v>510</v>
      </c>
      <c r="B246" s="72"/>
      <c r="C246" s="72" t="s">
        <v>0</v>
      </c>
      <c r="D246" s="74" t="s">
        <v>167</v>
      </c>
      <c r="E246" s="42">
        <v>62912.5</v>
      </c>
      <c r="F246" s="42">
        <v>401330.3</v>
      </c>
      <c r="G246" s="42">
        <v>806345.6</v>
      </c>
      <c r="H246" s="42">
        <v>467647.3</v>
      </c>
      <c r="I246" s="24"/>
      <c r="J246" s="24"/>
      <c r="K246" s="24"/>
    </row>
    <row r="247" spans="1:11" ht="18.600000000000001" customHeight="1" x14ac:dyDescent="0.25">
      <c r="A247" s="61" t="s">
        <v>384</v>
      </c>
      <c r="B247" s="63"/>
      <c r="C247" s="63" t="s">
        <v>30</v>
      </c>
      <c r="D247" s="77"/>
      <c r="E247" s="45">
        <f>SUM(E248:E252)</f>
        <v>293134.3</v>
      </c>
      <c r="F247" s="45">
        <f t="shared" ref="F247:K247" si="91">SUM(F248:F252)</f>
        <v>300508</v>
      </c>
      <c r="G247" s="45">
        <f t="shared" si="91"/>
        <v>308771.90000000002</v>
      </c>
      <c r="H247" s="45">
        <f t="shared" si="91"/>
        <v>207685.59999999998</v>
      </c>
      <c r="I247" s="45">
        <f t="shared" si="91"/>
        <v>0</v>
      </c>
      <c r="J247" s="45">
        <f t="shared" si="91"/>
        <v>0</v>
      </c>
      <c r="K247" s="45">
        <f t="shared" si="91"/>
        <v>0</v>
      </c>
    </row>
    <row r="248" spans="1:11" ht="15.6" customHeight="1" x14ac:dyDescent="0.25">
      <c r="A248" s="65" t="s">
        <v>501</v>
      </c>
      <c r="B248" s="67"/>
      <c r="C248" s="67" t="s">
        <v>0</v>
      </c>
      <c r="D248" s="66" t="s">
        <v>122</v>
      </c>
      <c r="E248" s="42">
        <v>78509.7</v>
      </c>
      <c r="F248" s="42">
        <v>84624.4</v>
      </c>
      <c r="G248" s="42">
        <v>87114.3</v>
      </c>
      <c r="H248" s="42">
        <v>60971.900000000009</v>
      </c>
      <c r="I248" s="25"/>
      <c r="J248" s="25"/>
      <c r="K248" s="25"/>
    </row>
    <row r="249" spans="1:11" ht="15.6" customHeight="1" x14ac:dyDescent="0.25">
      <c r="A249" s="65" t="s">
        <v>502</v>
      </c>
      <c r="B249" s="67"/>
      <c r="C249" s="67" t="s">
        <v>0</v>
      </c>
      <c r="D249" s="66" t="s">
        <v>31</v>
      </c>
      <c r="E249" s="42">
        <v>151091.79999999999</v>
      </c>
      <c r="F249" s="42">
        <v>151491.9</v>
      </c>
      <c r="G249" s="42">
        <v>147646</v>
      </c>
      <c r="H249" s="42">
        <v>99695.9</v>
      </c>
      <c r="I249" s="25"/>
      <c r="J249" s="25"/>
      <c r="K249" s="25"/>
    </row>
    <row r="250" spans="1:11" ht="15.6" customHeight="1" x14ac:dyDescent="0.25">
      <c r="A250" s="65" t="s">
        <v>511</v>
      </c>
      <c r="B250" s="67"/>
      <c r="C250" s="67" t="s">
        <v>0</v>
      </c>
      <c r="D250" s="66" t="s">
        <v>168</v>
      </c>
      <c r="E250" s="42">
        <v>56227.4</v>
      </c>
      <c r="F250" s="42">
        <v>57788.5</v>
      </c>
      <c r="G250" s="42">
        <v>63613.7</v>
      </c>
      <c r="H250" s="42">
        <v>42485.299999999996</v>
      </c>
      <c r="I250" s="25"/>
      <c r="J250" s="25"/>
      <c r="K250" s="25"/>
    </row>
    <row r="251" spans="1:11" ht="15.6" customHeight="1" x14ac:dyDescent="0.25">
      <c r="A251" s="65" t="s">
        <v>431</v>
      </c>
      <c r="B251" s="67"/>
      <c r="C251" s="67" t="s">
        <v>0</v>
      </c>
      <c r="D251" s="66" t="s">
        <v>32</v>
      </c>
      <c r="E251" s="42">
        <v>6928.3</v>
      </c>
      <c r="F251" s="42">
        <v>6217.3</v>
      </c>
      <c r="G251" s="42">
        <v>10049.5</v>
      </c>
      <c r="H251" s="42">
        <v>4298.8999999999996</v>
      </c>
      <c r="I251" s="25"/>
      <c r="J251" s="25"/>
      <c r="K251" s="25"/>
    </row>
    <row r="252" spans="1:11" ht="15.6" customHeight="1" x14ac:dyDescent="0.25">
      <c r="A252" s="65" t="s">
        <v>482</v>
      </c>
      <c r="B252" s="67"/>
      <c r="C252" s="67" t="s">
        <v>0</v>
      </c>
      <c r="D252" s="66" t="s">
        <v>123</v>
      </c>
      <c r="E252" s="42">
        <v>377.1</v>
      </c>
      <c r="F252" s="42">
        <v>385.9</v>
      </c>
      <c r="G252" s="42">
        <v>348.4</v>
      </c>
      <c r="H252" s="42">
        <v>233.59999999999997</v>
      </c>
      <c r="I252" s="25"/>
      <c r="J252" s="25"/>
      <c r="K252" s="25"/>
    </row>
    <row r="253" spans="1:11" ht="18.600000000000001" customHeight="1" x14ac:dyDescent="0.25">
      <c r="A253" s="61" t="s">
        <v>396</v>
      </c>
      <c r="B253" s="63"/>
      <c r="C253" s="63" t="s">
        <v>72</v>
      </c>
      <c r="D253" s="77"/>
      <c r="E253" s="45">
        <f>SUM(E254:E263)</f>
        <v>523746.60000000003</v>
      </c>
      <c r="F253" s="45">
        <f t="shared" ref="F253:K253" si="92">SUM(F254:F263)</f>
        <v>490172.99999999994</v>
      </c>
      <c r="G253" s="45">
        <f t="shared" si="92"/>
        <v>676617.79999999993</v>
      </c>
      <c r="H253" s="45">
        <f t="shared" si="92"/>
        <v>349490.5</v>
      </c>
      <c r="I253" s="45">
        <f t="shared" si="92"/>
        <v>0</v>
      </c>
      <c r="J253" s="45">
        <f t="shared" si="92"/>
        <v>0</v>
      </c>
      <c r="K253" s="45">
        <f t="shared" si="92"/>
        <v>0</v>
      </c>
    </row>
    <row r="254" spans="1:11" ht="15.75" customHeight="1" x14ac:dyDescent="0.25">
      <c r="A254" s="65" t="s">
        <v>664</v>
      </c>
      <c r="B254" s="72"/>
      <c r="C254" s="72" t="s">
        <v>0</v>
      </c>
      <c r="D254" s="74" t="s">
        <v>155</v>
      </c>
      <c r="E254" s="42">
        <v>23632.6</v>
      </c>
      <c r="F254" s="42">
        <v>22355.4</v>
      </c>
      <c r="G254" s="42">
        <v>22488.9</v>
      </c>
      <c r="H254" s="42">
        <v>13796.600000000002</v>
      </c>
      <c r="I254" s="24"/>
      <c r="J254" s="24"/>
      <c r="K254" s="24"/>
    </row>
    <row r="255" spans="1:11" ht="15.6" customHeight="1" x14ac:dyDescent="0.25">
      <c r="A255" s="65" t="s">
        <v>512</v>
      </c>
      <c r="B255" s="67"/>
      <c r="C255" s="67" t="s">
        <v>0</v>
      </c>
      <c r="D255" s="66" t="s">
        <v>73</v>
      </c>
      <c r="E255" s="42">
        <v>142488.70000000001</v>
      </c>
      <c r="F255" s="42">
        <v>145387.5</v>
      </c>
      <c r="G255" s="42">
        <v>181327.9</v>
      </c>
      <c r="H255" s="42">
        <v>96549.5</v>
      </c>
      <c r="I255" s="22"/>
      <c r="J255" s="22"/>
      <c r="K255" s="22"/>
    </row>
    <row r="256" spans="1:11" ht="15.6" customHeight="1" x14ac:dyDescent="0.25">
      <c r="A256" s="65" t="s">
        <v>332</v>
      </c>
      <c r="B256" s="67"/>
      <c r="C256" s="67" t="s">
        <v>0</v>
      </c>
      <c r="D256" s="66" t="s">
        <v>125</v>
      </c>
      <c r="E256" s="42">
        <v>84421.4</v>
      </c>
      <c r="F256" s="42">
        <v>59687</v>
      </c>
      <c r="G256" s="42">
        <v>65371.4</v>
      </c>
      <c r="H256" s="42">
        <v>39219.600000000006</v>
      </c>
      <c r="I256" s="22"/>
      <c r="J256" s="22"/>
      <c r="K256" s="22"/>
    </row>
    <row r="257" spans="1:11" ht="15.6" customHeight="1" x14ac:dyDescent="0.25">
      <c r="A257" s="65" t="s">
        <v>513</v>
      </c>
      <c r="B257" s="67"/>
      <c r="C257" s="67" t="s">
        <v>0</v>
      </c>
      <c r="D257" s="66" t="s">
        <v>156</v>
      </c>
      <c r="E257" s="42">
        <v>11467.3</v>
      </c>
      <c r="F257" s="42">
        <v>12275.4</v>
      </c>
      <c r="G257" s="42">
        <v>41635.9</v>
      </c>
      <c r="H257" s="42">
        <v>12021.7</v>
      </c>
      <c r="I257" s="22"/>
      <c r="J257" s="22"/>
      <c r="K257" s="22"/>
    </row>
    <row r="258" spans="1:11" ht="15.6" customHeight="1" x14ac:dyDescent="0.25">
      <c r="A258" s="65" t="s">
        <v>514</v>
      </c>
      <c r="B258" s="67"/>
      <c r="C258" s="67" t="s">
        <v>0</v>
      </c>
      <c r="D258" s="66" t="s">
        <v>157</v>
      </c>
      <c r="E258" s="42">
        <v>557.79999999999995</v>
      </c>
      <c r="F258" s="42">
        <v>499.4</v>
      </c>
      <c r="G258" s="42">
        <v>350</v>
      </c>
      <c r="H258" s="42">
        <v>274.60000000000002</v>
      </c>
      <c r="I258" s="22"/>
      <c r="J258" s="22"/>
      <c r="K258" s="22"/>
    </row>
    <row r="259" spans="1:11" ht="15.6" customHeight="1" x14ac:dyDescent="0.25">
      <c r="A259" s="65" t="s">
        <v>665</v>
      </c>
      <c r="B259" s="67"/>
      <c r="C259" s="67" t="s">
        <v>0</v>
      </c>
      <c r="D259" s="66" t="s">
        <v>74</v>
      </c>
      <c r="E259" s="42">
        <v>145556.1</v>
      </c>
      <c r="F259" s="42">
        <v>115948.8</v>
      </c>
      <c r="G259" s="42">
        <v>169214.3</v>
      </c>
      <c r="H259" s="42">
        <v>75041.799999999988</v>
      </c>
      <c r="I259" s="22"/>
      <c r="J259" s="22"/>
      <c r="K259" s="22"/>
    </row>
    <row r="260" spans="1:11" ht="15.6" customHeight="1" x14ac:dyDescent="0.25">
      <c r="A260" s="65" t="s">
        <v>515</v>
      </c>
      <c r="B260" s="67"/>
      <c r="C260" s="67" t="s">
        <v>0</v>
      </c>
      <c r="D260" s="66" t="s">
        <v>158</v>
      </c>
      <c r="E260" s="42">
        <v>81933.3</v>
      </c>
      <c r="F260" s="42">
        <v>100315.1</v>
      </c>
      <c r="G260" s="42">
        <v>150573.6</v>
      </c>
      <c r="H260" s="42">
        <v>96336.8</v>
      </c>
      <c r="I260" s="22"/>
      <c r="J260" s="22"/>
      <c r="K260" s="22"/>
    </row>
    <row r="261" spans="1:11" ht="15.6" customHeight="1" x14ac:dyDescent="0.25">
      <c r="A261" s="65" t="s">
        <v>516</v>
      </c>
      <c r="B261" s="67"/>
      <c r="C261" s="67" t="s">
        <v>0</v>
      </c>
      <c r="D261" s="66" t="s">
        <v>159</v>
      </c>
      <c r="E261" s="42">
        <v>7399.4</v>
      </c>
      <c r="F261" s="42">
        <v>7271.6</v>
      </c>
      <c r="G261" s="42">
        <v>9242.6</v>
      </c>
      <c r="H261" s="42">
        <v>5125.3</v>
      </c>
      <c r="I261" s="22"/>
      <c r="J261" s="22"/>
      <c r="K261" s="22"/>
    </row>
    <row r="262" spans="1:11" ht="15.6" customHeight="1" x14ac:dyDescent="0.25">
      <c r="A262" s="65" t="s">
        <v>656</v>
      </c>
      <c r="B262" s="67"/>
      <c r="C262" s="67" t="s">
        <v>0</v>
      </c>
      <c r="D262" s="66" t="s">
        <v>160</v>
      </c>
      <c r="E262" s="42">
        <v>19743.7</v>
      </c>
      <c r="F262" s="42">
        <v>23705.7</v>
      </c>
      <c r="G262" s="42">
        <v>30413.200000000001</v>
      </c>
      <c r="H262" s="42">
        <v>9730.2999999999993</v>
      </c>
      <c r="I262" s="22"/>
      <c r="J262" s="22"/>
      <c r="K262" s="22"/>
    </row>
    <row r="263" spans="1:11" ht="15.6" customHeight="1" x14ac:dyDescent="0.25">
      <c r="A263" s="65" t="s">
        <v>517</v>
      </c>
      <c r="B263" s="67"/>
      <c r="C263" s="67" t="s">
        <v>0</v>
      </c>
      <c r="D263" s="66" t="s">
        <v>161</v>
      </c>
      <c r="E263" s="42">
        <v>6546.3</v>
      </c>
      <c r="F263" s="42">
        <v>2727.1</v>
      </c>
      <c r="G263" s="42">
        <v>6000</v>
      </c>
      <c r="H263" s="42">
        <v>1394.3000000000002</v>
      </c>
      <c r="I263" s="22"/>
      <c r="J263" s="22"/>
      <c r="K263" s="22"/>
    </row>
    <row r="264" spans="1:11" ht="21" customHeight="1" x14ac:dyDescent="0.2">
      <c r="A264" s="58" t="s">
        <v>33</v>
      </c>
      <c r="B264" s="60" t="s">
        <v>579</v>
      </c>
      <c r="C264" s="59"/>
      <c r="D264" s="15">
        <f t="shared" ref="D264:G264" si="93">D265+D270</f>
        <v>0</v>
      </c>
      <c r="E264" s="46">
        <f t="shared" si="93"/>
        <v>0</v>
      </c>
      <c r="F264" s="46">
        <f t="shared" si="93"/>
        <v>0</v>
      </c>
      <c r="G264" s="46">
        <f t="shared" si="93"/>
        <v>0</v>
      </c>
      <c r="H264" s="46">
        <f>H265+H270</f>
        <v>166518.80000000002</v>
      </c>
      <c r="I264" s="46">
        <f t="shared" ref="I264:K264" si="94">I265+I270</f>
        <v>219805.99999999997</v>
      </c>
      <c r="J264" s="46">
        <f t="shared" si="94"/>
        <v>300054.19999999995</v>
      </c>
      <c r="K264" s="46">
        <f t="shared" si="94"/>
        <v>339074.19999999995</v>
      </c>
    </row>
    <row r="265" spans="1:11" ht="15.6" customHeight="1" x14ac:dyDescent="0.25">
      <c r="A265" s="61" t="s">
        <v>423</v>
      </c>
      <c r="B265" s="67"/>
      <c r="C265" s="63">
        <v>50</v>
      </c>
      <c r="D265" s="66"/>
      <c r="E265" s="42">
        <f>SUM(E266:E269)</f>
        <v>0</v>
      </c>
      <c r="F265" s="42">
        <f t="shared" ref="F265:K265" si="95">SUM(F266:F269)</f>
        <v>0</v>
      </c>
      <c r="G265" s="42">
        <f t="shared" si="95"/>
        <v>0</v>
      </c>
      <c r="H265" s="45">
        <f t="shared" si="95"/>
        <v>160011.90000000002</v>
      </c>
      <c r="I265" s="45">
        <f t="shared" si="95"/>
        <v>198705.49999999997</v>
      </c>
      <c r="J265" s="45">
        <f t="shared" si="95"/>
        <v>278753.69999999995</v>
      </c>
      <c r="K265" s="45">
        <f t="shared" si="95"/>
        <v>317773.69999999995</v>
      </c>
    </row>
    <row r="266" spans="1:11" ht="32.25" customHeight="1" x14ac:dyDescent="0.25">
      <c r="A266" s="65" t="s">
        <v>441</v>
      </c>
      <c r="B266" s="67"/>
      <c r="C266" s="67"/>
      <c r="D266" s="74" t="s">
        <v>35</v>
      </c>
      <c r="E266" s="42"/>
      <c r="F266" s="42"/>
      <c r="G266" s="42"/>
      <c r="H266" s="42">
        <v>4078.5</v>
      </c>
      <c r="I266" s="42">
        <v>15859.199999999997</v>
      </c>
      <c r="J266" s="42">
        <v>15724.6</v>
      </c>
      <c r="K266" s="42">
        <v>15724.6</v>
      </c>
    </row>
    <row r="267" spans="1:11" ht="15.6" customHeight="1" x14ac:dyDescent="0.25">
      <c r="A267" s="65" t="s">
        <v>442</v>
      </c>
      <c r="B267" s="67"/>
      <c r="C267" s="67"/>
      <c r="D267" s="66" t="s">
        <v>36</v>
      </c>
      <c r="E267" s="42"/>
      <c r="F267" s="42"/>
      <c r="G267" s="42"/>
      <c r="H267" s="42">
        <v>18590.8</v>
      </c>
      <c r="I267" s="42">
        <v>28282.699999999997</v>
      </c>
      <c r="J267" s="42">
        <v>118420</v>
      </c>
      <c r="K267" s="22">
        <v>157440</v>
      </c>
    </row>
    <row r="268" spans="1:11" ht="15.6" customHeight="1" x14ac:dyDescent="0.25">
      <c r="A268" s="65" t="s">
        <v>443</v>
      </c>
      <c r="B268" s="67"/>
      <c r="C268" s="67"/>
      <c r="D268" s="66" t="s">
        <v>37</v>
      </c>
      <c r="E268" s="42"/>
      <c r="F268" s="42"/>
      <c r="G268" s="42"/>
      <c r="H268" s="42">
        <v>130100.00000000001</v>
      </c>
      <c r="I268" s="42">
        <v>140082.59999999998</v>
      </c>
      <c r="J268" s="42">
        <v>130082.59999999998</v>
      </c>
      <c r="K268" s="42">
        <v>130082.59999999998</v>
      </c>
    </row>
    <row r="269" spans="1:11" ht="15.6" customHeight="1" x14ac:dyDescent="0.25">
      <c r="A269" s="65" t="s">
        <v>444</v>
      </c>
      <c r="B269" s="67"/>
      <c r="C269" s="67"/>
      <c r="D269" s="66" t="s">
        <v>38</v>
      </c>
      <c r="E269" s="42"/>
      <c r="F269" s="42"/>
      <c r="G269" s="42"/>
      <c r="H269" s="42">
        <v>7242.6</v>
      </c>
      <c r="I269" s="42">
        <v>14481.000000000002</v>
      </c>
      <c r="J269" s="42">
        <v>14526.500000000002</v>
      </c>
      <c r="K269" s="42">
        <v>14526.500000000002</v>
      </c>
    </row>
    <row r="270" spans="1:11" ht="15.6" customHeight="1" x14ac:dyDescent="0.25">
      <c r="A270" s="61" t="s">
        <v>580</v>
      </c>
      <c r="B270" s="67"/>
      <c r="C270" s="63">
        <v>68</v>
      </c>
      <c r="D270" s="66"/>
      <c r="E270" s="45">
        <f t="shared" ref="E270:G270" si="96">SUM(E271:E273)</f>
        <v>0</v>
      </c>
      <c r="F270" s="45">
        <f t="shared" si="96"/>
        <v>0</v>
      </c>
      <c r="G270" s="45">
        <f t="shared" si="96"/>
        <v>0</v>
      </c>
      <c r="H270" s="45">
        <f>SUM(H271:H273)</f>
        <v>6506.9</v>
      </c>
      <c r="I270" s="45">
        <f t="shared" ref="I270:K270" si="97">SUM(I271:I273)</f>
        <v>21100.5</v>
      </c>
      <c r="J270" s="45">
        <f t="shared" si="97"/>
        <v>21300.5</v>
      </c>
      <c r="K270" s="45">
        <f t="shared" si="97"/>
        <v>21300.5</v>
      </c>
    </row>
    <row r="271" spans="1:11" ht="15.6" customHeight="1" x14ac:dyDescent="0.25">
      <c r="A271" s="65" t="s">
        <v>457</v>
      </c>
      <c r="B271" s="67"/>
      <c r="C271" s="67"/>
      <c r="D271" s="66" t="s">
        <v>50</v>
      </c>
      <c r="E271" s="42"/>
      <c r="F271" s="42"/>
      <c r="G271" s="42"/>
      <c r="H271" s="42">
        <v>1300</v>
      </c>
      <c r="I271" s="42">
        <v>5200</v>
      </c>
      <c r="J271" s="42">
        <v>5200</v>
      </c>
      <c r="K271" s="42">
        <v>5200</v>
      </c>
    </row>
    <row r="272" spans="1:11" ht="15.6" customHeight="1" x14ac:dyDescent="0.25">
      <c r="A272" s="65" t="s">
        <v>458</v>
      </c>
      <c r="B272" s="67"/>
      <c r="C272" s="67"/>
      <c r="D272" s="66" t="s">
        <v>51</v>
      </c>
      <c r="E272" s="42"/>
      <c r="F272" s="42"/>
      <c r="G272" s="42"/>
      <c r="H272" s="42">
        <v>3206.9</v>
      </c>
      <c r="I272" s="42">
        <v>12900.5</v>
      </c>
      <c r="J272" s="42">
        <v>12900.5</v>
      </c>
      <c r="K272" s="42">
        <v>12900.5</v>
      </c>
    </row>
    <row r="273" spans="1:11" ht="15.6" customHeight="1" x14ac:dyDescent="0.25">
      <c r="A273" s="65" t="s">
        <v>459</v>
      </c>
      <c r="B273" s="67"/>
      <c r="C273" s="67"/>
      <c r="D273" s="66" t="s">
        <v>52</v>
      </c>
      <c r="E273" s="42"/>
      <c r="F273" s="42"/>
      <c r="G273" s="42"/>
      <c r="H273" s="42">
        <v>2000</v>
      </c>
      <c r="I273" s="42">
        <v>3000</v>
      </c>
      <c r="J273" s="42">
        <v>3200</v>
      </c>
      <c r="K273" s="42">
        <v>3200</v>
      </c>
    </row>
    <row r="274" spans="1:11" ht="23.25" customHeight="1" x14ac:dyDescent="0.2">
      <c r="A274" s="58" t="s">
        <v>681</v>
      </c>
      <c r="B274" s="106" t="s">
        <v>581</v>
      </c>
      <c r="C274" s="59"/>
      <c r="D274" s="15"/>
      <c r="E274" s="46">
        <f>E275+E277+E281+E287+E291+E297+E299+E304</f>
        <v>0</v>
      </c>
      <c r="F274" s="46">
        <f t="shared" ref="F274:K274" si="98">F275+F277+F281+F287+F291+F297+F299+F304</f>
        <v>0</v>
      </c>
      <c r="G274" s="46">
        <f t="shared" si="98"/>
        <v>0</v>
      </c>
      <c r="H274" s="46">
        <f t="shared" si="98"/>
        <v>2786537.7</v>
      </c>
      <c r="I274" s="46">
        <f t="shared" si="98"/>
        <v>4960682.8999999994</v>
      </c>
      <c r="J274" s="46">
        <f t="shared" si="98"/>
        <v>5631802.1999999993</v>
      </c>
      <c r="K274" s="46">
        <f t="shared" si="98"/>
        <v>5659285.0999999996</v>
      </c>
    </row>
    <row r="275" spans="1:11" ht="15.6" customHeight="1" x14ac:dyDescent="0.25">
      <c r="A275" s="61" t="s">
        <v>591</v>
      </c>
      <c r="B275" s="67"/>
      <c r="C275" s="63">
        <v>15</v>
      </c>
      <c r="D275" s="66"/>
      <c r="E275" s="42">
        <f>SUM(E276:E276)</f>
        <v>0</v>
      </c>
      <c r="F275" s="42">
        <f t="shared" ref="F275:H275" si="99">SUM(F276:F276)</f>
        <v>0</v>
      </c>
      <c r="G275" s="42">
        <f t="shared" si="99"/>
        <v>0</v>
      </c>
      <c r="H275" s="45">
        <f t="shared" si="99"/>
        <v>17284.400000000001</v>
      </c>
      <c r="I275" s="45">
        <f t="shared" ref="I275" si="100">SUM(I276:I276)</f>
        <v>0</v>
      </c>
      <c r="J275" s="45">
        <f t="shared" ref="J275" si="101">SUM(J276:J276)</f>
        <v>0</v>
      </c>
      <c r="K275" s="45">
        <f t="shared" ref="K275" si="102">SUM(K276:K276)</f>
        <v>0</v>
      </c>
    </row>
    <row r="276" spans="1:11" ht="15.6" customHeight="1" x14ac:dyDescent="0.25">
      <c r="A276" s="65" t="s">
        <v>339</v>
      </c>
      <c r="B276" s="67"/>
      <c r="C276" s="67"/>
      <c r="D276" s="66" t="s">
        <v>592</v>
      </c>
      <c r="E276" s="42"/>
      <c r="F276" s="42"/>
      <c r="G276" s="42"/>
      <c r="H276" s="42">
        <v>17284.400000000001</v>
      </c>
      <c r="I276" s="22"/>
      <c r="J276" s="22"/>
      <c r="K276" s="22"/>
    </row>
    <row r="277" spans="1:11" ht="15.6" customHeight="1" x14ac:dyDescent="0.25">
      <c r="A277" s="61" t="s">
        <v>423</v>
      </c>
      <c r="B277" s="67"/>
      <c r="C277" s="63">
        <v>50</v>
      </c>
      <c r="D277" s="66"/>
      <c r="E277" s="42">
        <f>SUM(E278:E280)</f>
        <v>0</v>
      </c>
      <c r="F277" s="42">
        <f t="shared" ref="F277:H277" si="103">SUM(F278:F280)</f>
        <v>0</v>
      </c>
      <c r="G277" s="42">
        <f t="shared" si="103"/>
        <v>0</v>
      </c>
      <c r="H277" s="45">
        <f t="shared" si="103"/>
        <v>28459.199999999997</v>
      </c>
      <c r="I277" s="45">
        <f t="shared" ref="I277" si="104">SUM(I278:I280)</f>
        <v>116914.29999999999</v>
      </c>
      <c r="J277" s="45">
        <f t="shared" ref="J277" si="105">SUM(J278:J280)</f>
        <v>112544.09999999999</v>
      </c>
      <c r="K277" s="45">
        <f t="shared" ref="K277" si="106">SUM(K278:K280)</f>
        <v>112544.09999999999</v>
      </c>
    </row>
    <row r="278" spans="1:11" ht="15.6" customHeight="1" x14ac:dyDescent="0.25">
      <c r="A278" s="21" t="s">
        <v>443</v>
      </c>
      <c r="B278" s="67"/>
      <c r="C278" s="63"/>
      <c r="D278" s="66" t="s">
        <v>37</v>
      </c>
      <c r="E278" s="42"/>
      <c r="F278" s="42"/>
      <c r="G278" s="42"/>
      <c r="H278" s="42">
        <v>18361.3</v>
      </c>
      <c r="I278" s="42">
        <v>36000</v>
      </c>
      <c r="J278" s="42">
        <v>36000</v>
      </c>
      <c r="K278" s="42">
        <v>36000</v>
      </c>
    </row>
    <row r="279" spans="1:11" ht="15.6" customHeight="1" x14ac:dyDescent="0.25">
      <c r="A279" s="31" t="s">
        <v>445</v>
      </c>
      <c r="B279" s="67"/>
      <c r="C279" s="63"/>
      <c r="D279" s="66" t="s">
        <v>40</v>
      </c>
      <c r="E279" s="42"/>
      <c r="F279" s="42"/>
      <c r="G279" s="42"/>
      <c r="H279" s="42">
        <v>10097.9</v>
      </c>
      <c r="I279" s="42">
        <v>26386.6</v>
      </c>
      <c r="J279" s="42">
        <v>26516.399999999998</v>
      </c>
      <c r="K279" s="42">
        <v>26516.399999999998</v>
      </c>
    </row>
    <row r="280" spans="1:11" ht="15.6" customHeight="1" x14ac:dyDescent="0.25">
      <c r="A280" s="31" t="s">
        <v>607</v>
      </c>
      <c r="B280" s="67"/>
      <c r="C280" s="63"/>
      <c r="D280" s="66">
        <v>5019</v>
      </c>
      <c r="E280" s="42"/>
      <c r="F280" s="42"/>
      <c r="G280" s="42"/>
      <c r="H280" s="42"/>
      <c r="I280" s="42">
        <v>54527.7</v>
      </c>
      <c r="J280" s="42">
        <v>50027.7</v>
      </c>
      <c r="K280" s="42">
        <v>50027.7</v>
      </c>
    </row>
    <row r="281" spans="1:11" ht="15.6" customHeight="1" x14ac:dyDescent="0.25">
      <c r="A281" s="61" t="s">
        <v>386</v>
      </c>
      <c r="B281" s="67"/>
      <c r="C281" s="63">
        <v>58</v>
      </c>
      <c r="D281" s="66"/>
      <c r="E281" s="42">
        <f>SUM(E282:E286)</f>
        <v>0</v>
      </c>
      <c r="F281" s="42">
        <f t="shared" ref="F281:H281" si="107">SUM(F282:F286)</f>
        <v>0</v>
      </c>
      <c r="G281" s="42">
        <f t="shared" si="107"/>
        <v>0</v>
      </c>
      <c r="H281" s="45">
        <f t="shared" si="107"/>
        <v>43657.000000000007</v>
      </c>
      <c r="I281" s="45">
        <f t="shared" ref="I281" si="108">SUM(I282:I286)</f>
        <v>285567.00000000006</v>
      </c>
      <c r="J281" s="45">
        <f t="shared" ref="J281" si="109">SUM(J282:J286)</f>
        <v>924886.1</v>
      </c>
      <c r="K281" s="45">
        <f t="shared" ref="K281" si="110">SUM(K282:K286)</f>
        <v>1087118</v>
      </c>
    </row>
    <row r="282" spans="1:11" ht="15.6" customHeight="1" x14ac:dyDescent="0.25">
      <c r="A282" s="31" t="s">
        <v>446</v>
      </c>
      <c r="B282" s="67"/>
      <c r="C282" s="63"/>
      <c r="D282" s="32" t="s">
        <v>42</v>
      </c>
      <c r="E282" s="42"/>
      <c r="F282" s="42"/>
      <c r="G282" s="42"/>
      <c r="H282" s="42">
        <v>7057.5000000000009</v>
      </c>
      <c r="I282" s="42">
        <v>13849.7</v>
      </c>
      <c r="J282" s="42">
        <v>15192</v>
      </c>
      <c r="K282" s="42">
        <v>15192</v>
      </c>
    </row>
    <row r="283" spans="1:11" ht="15.6" customHeight="1" x14ac:dyDescent="0.25">
      <c r="A283" s="31" t="s">
        <v>447</v>
      </c>
      <c r="B283" s="67"/>
      <c r="C283" s="63"/>
      <c r="D283" s="32" t="s">
        <v>43</v>
      </c>
      <c r="E283" s="42"/>
      <c r="F283" s="42"/>
      <c r="G283" s="42"/>
      <c r="H283" s="42">
        <v>1612.7</v>
      </c>
      <c r="I283" s="42">
        <v>914</v>
      </c>
      <c r="J283" s="42"/>
      <c r="K283" s="42"/>
    </row>
    <row r="284" spans="1:11" ht="15.6" customHeight="1" x14ac:dyDescent="0.25">
      <c r="A284" s="31" t="s">
        <v>449</v>
      </c>
      <c r="B284" s="67"/>
      <c r="C284" s="63"/>
      <c r="D284" s="32" t="s">
        <v>44</v>
      </c>
      <c r="E284" s="42"/>
      <c r="F284" s="42"/>
      <c r="G284" s="42"/>
      <c r="H284" s="42">
        <v>13493.5</v>
      </c>
      <c r="I284" s="42">
        <v>117138.6</v>
      </c>
      <c r="J284" s="42">
        <v>382597.4</v>
      </c>
      <c r="K284" s="42">
        <v>514618.8</v>
      </c>
    </row>
    <row r="285" spans="1:11" ht="15.6" customHeight="1" x14ac:dyDescent="0.25">
      <c r="A285" s="21" t="s">
        <v>593</v>
      </c>
      <c r="B285" s="67"/>
      <c r="C285" s="63"/>
      <c r="D285" s="32" t="s">
        <v>45</v>
      </c>
      <c r="E285" s="42"/>
      <c r="F285" s="42"/>
      <c r="G285" s="42"/>
      <c r="H285" s="42">
        <v>16530.400000000001</v>
      </c>
      <c r="I285" s="42">
        <v>149751</v>
      </c>
      <c r="J285" s="42">
        <v>510018</v>
      </c>
      <c r="K285" s="42">
        <v>517781</v>
      </c>
    </row>
    <row r="286" spans="1:11" ht="15.6" customHeight="1" x14ac:dyDescent="0.25">
      <c r="A286" s="21" t="s">
        <v>450</v>
      </c>
      <c r="B286" s="67"/>
      <c r="C286" s="63"/>
      <c r="D286" s="32" t="s">
        <v>46</v>
      </c>
      <c r="E286" s="42"/>
      <c r="F286" s="42"/>
      <c r="G286" s="42"/>
      <c r="H286" s="42">
        <v>4962.8999999999996</v>
      </c>
      <c r="I286" s="42">
        <v>3913.7</v>
      </c>
      <c r="J286" s="42">
        <v>17078.7</v>
      </c>
      <c r="K286" s="42">
        <v>39526.199999999997</v>
      </c>
    </row>
    <row r="287" spans="1:11" ht="15.6" customHeight="1" x14ac:dyDescent="0.25">
      <c r="A287" s="61" t="s">
        <v>594</v>
      </c>
      <c r="B287" s="67"/>
      <c r="C287" s="63">
        <v>61</v>
      </c>
      <c r="D287" s="66"/>
      <c r="E287" s="42">
        <f>SUM(E288:E290)</f>
        <v>0</v>
      </c>
      <c r="F287" s="42">
        <f t="shared" ref="F287:H287" si="111">SUM(F288:F290)</f>
        <v>0</v>
      </c>
      <c r="G287" s="42">
        <f t="shared" si="111"/>
        <v>0</v>
      </c>
      <c r="H287" s="45">
        <f t="shared" si="111"/>
        <v>26981.5</v>
      </c>
      <c r="I287" s="45">
        <f t="shared" ref="I287" si="112">SUM(I288:I290)</f>
        <v>456566.39999999997</v>
      </c>
      <c r="J287" s="45">
        <f t="shared" ref="J287" si="113">SUM(J288:J290)</f>
        <v>456229.3</v>
      </c>
      <c r="K287" s="45">
        <f t="shared" ref="K287" si="114">SUM(K288:K290)</f>
        <v>456229.3</v>
      </c>
    </row>
    <row r="288" spans="1:11" ht="30" customHeight="1" x14ac:dyDescent="0.25">
      <c r="A288" s="31" t="s">
        <v>595</v>
      </c>
      <c r="B288" s="67"/>
      <c r="C288" s="63"/>
      <c r="D288" s="74" t="s">
        <v>98</v>
      </c>
      <c r="E288" s="42"/>
      <c r="F288" s="42"/>
      <c r="G288" s="42"/>
      <c r="H288" s="42">
        <v>10392</v>
      </c>
      <c r="I288" s="42">
        <v>420962.19999999995</v>
      </c>
      <c r="J288" s="42">
        <v>420625.1</v>
      </c>
      <c r="K288" s="42">
        <v>420625.1</v>
      </c>
    </row>
    <row r="289" spans="1:11" ht="15.6" customHeight="1" x14ac:dyDescent="0.25">
      <c r="A289" s="31" t="s">
        <v>452</v>
      </c>
      <c r="B289" s="67"/>
      <c r="C289" s="63"/>
      <c r="D289" s="66" t="s">
        <v>99</v>
      </c>
      <c r="E289" s="42"/>
      <c r="F289" s="42"/>
      <c r="G289" s="42"/>
      <c r="H289" s="42">
        <v>5510.4</v>
      </c>
      <c r="I289" s="42">
        <v>15604.2</v>
      </c>
      <c r="J289" s="42">
        <v>15604.2</v>
      </c>
      <c r="K289" s="42">
        <v>15604.2</v>
      </c>
    </row>
    <row r="290" spans="1:11" ht="15.6" customHeight="1" x14ac:dyDescent="0.25">
      <c r="A290" s="31" t="s">
        <v>473</v>
      </c>
      <c r="B290" s="67"/>
      <c r="C290" s="63"/>
      <c r="D290" s="66" t="s">
        <v>100</v>
      </c>
      <c r="E290" s="42"/>
      <c r="F290" s="42"/>
      <c r="G290" s="42"/>
      <c r="H290" s="42">
        <v>11079.1</v>
      </c>
      <c r="I290" s="42">
        <v>20000</v>
      </c>
      <c r="J290" s="42">
        <v>20000</v>
      </c>
      <c r="K290" s="42">
        <v>20000</v>
      </c>
    </row>
    <row r="291" spans="1:11" ht="15.6" customHeight="1" x14ac:dyDescent="0.25">
      <c r="A291" s="61" t="s">
        <v>400</v>
      </c>
      <c r="B291" s="67"/>
      <c r="C291" s="63">
        <v>64</v>
      </c>
      <c r="D291" s="66"/>
      <c r="E291" s="42">
        <f>SUM(E292:E296)</f>
        <v>0</v>
      </c>
      <c r="F291" s="42">
        <f t="shared" ref="F291:H291" si="115">SUM(F292:F296)</f>
        <v>0</v>
      </c>
      <c r="G291" s="42">
        <f t="shared" si="115"/>
        <v>0</v>
      </c>
      <c r="H291" s="45">
        <f t="shared" si="115"/>
        <v>2494087.7999999998</v>
      </c>
      <c r="I291" s="45">
        <f t="shared" ref="I291" si="116">SUM(I292:I296)</f>
        <v>3439674.0999999992</v>
      </c>
      <c r="J291" s="45">
        <f t="shared" ref="J291" si="117">SUM(J292:J296)</f>
        <v>2905729.1999999997</v>
      </c>
      <c r="K291" s="45">
        <f t="shared" ref="K291" si="118">SUM(K292:K296)</f>
        <v>2813965.1999999997</v>
      </c>
    </row>
    <row r="292" spans="1:11" ht="15.6" customHeight="1" x14ac:dyDescent="0.25">
      <c r="A292" s="31" t="s">
        <v>453</v>
      </c>
      <c r="B292" s="67"/>
      <c r="C292" s="63"/>
      <c r="D292" s="66" t="s">
        <v>102</v>
      </c>
      <c r="E292" s="42"/>
      <c r="F292" s="42"/>
      <c r="G292" s="42"/>
      <c r="H292" s="42">
        <v>2441109.5</v>
      </c>
      <c r="I292" s="42">
        <v>3303327.3999999994</v>
      </c>
      <c r="J292" s="42">
        <v>2764776.4</v>
      </c>
      <c r="K292" s="42">
        <v>2674132.4</v>
      </c>
    </row>
    <row r="293" spans="1:11" ht="15.6" customHeight="1" x14ac:dyDescent="0.25">
      <c r="A293" s="31" t="s">
        <v>454</v>
      </c>
      <c r="B293" s="67"/>
      <c r="C293" s="63"/>
      <c r="D293" s="66" t="s">
        <v>126</v>
      </c>
      <c r="E293" s="42"/>
      <c r="F293" s="42"/>
      <c r="G293" s="42"/>
      <c r="H293" s="42">
        <v>7313.3</v>
      </c>
      <c r="I293" s="42">
        <v>20772.3</v>
      </c>
      <c r="J293" s="42">
        <v>21296.400000000001</v>
      </c>
      <c r="K293" s="42">
        <v>21296.400000000001</v>
      </c>
    </row>
    <row r="294" spans="1:11" ht="15.6" customHeight="1" x14ac:dyDescent="0.25">
      <c r="A294" s="31" t="s">
        <v>370</v>
      </c>
      <c r="B294" s="67"/>
      <c r="C294" s="63"/>
      <c r="D294" s="66" t="s">
        <v>596</v>
      </c>
      <c r="E294" s="42"/>
      <c r="F294" s="42"/>
      <c r="G294" s="42"/>
      <c r="H294" s="42">
        <v>20586.5</v>
      </c>
      <c r="I294" s="42">
        <v>44673.1</v>
      </c>
      <c r="J294" s="42">
        <v>44673.1</v>
      </c>
      <c r="K294" s="42">
        <v>44673.1</v>
      </c>
    </row>
    <row r="295" spans="1:11" ht="15.6" customHeight="1" x14ac:dyDescent="0.25">
      <c r="A295" s="31" t="s">
        <v>455</v>
      </c>
      <c r="B295" s="67"/>
      <c r="C295" s="63"/>
      <c r="D295" s="66" t="s">
        <v>597</v>
      </c>
      <c r="E295" s="42"/>
      <c r="F295" s="42"/>
      <c r="G295" s="42"/>
      <c r="H295" s="42">
        <v>1656.6</v>
      </c>
      <c r="I295" s="42">
        <v>7444</v>
      </c>
      <c r="J295" s="42">
        <v>11524</v>
      </c>
      <c r="K295" s="42">
        <v>10404</v>
      </c>
    </row>
    <row r="296" spans="1:11" ht="15.6" customHeight="1" x14ac:dyDescent="0.25">
      <c r="A296" s="31" t="s">
        <v>599</v>
      </c>
      <c r="B296" s="67"/>
      <c r="C296" s="63"/>
      <c r="D296" s="66" t="s">
        <v>598</v>
      </c>
      <c r="E296" s="42"/>
      <c r="F296" s="42"/>
      <c r="G296" s="42"/>
      <c r="H296" s="42">
        <v>23421.9</v>
      </c>
      <c r="I296" s="42">
        <v>63457.3</v>
      </c>
      <c r="J296" s="42">
        <v>63459.3</v>
      </c>
      <c r="K296" s="42">
        <v>63459.3</v>
      </c>
    </row>
    <row r="297" spans="1:11" ht="15.6" customHeight="1" x14ac:dyDescent="0.25">
      <c r="A297" s="61" t="s">
        <v>401</v>
      </c>
      <c r="B297" s="67"/>
      <c r="C297" s="63">
        <v>66</v>
      </c>
      <c r="D297" s="66"/>
      <c r="E297" s="42">
        <f>SUM(E298:E298)</f>
        <v>0</v>
      </c>
      <c r="F297" s="42">
        <f t="shared" ref="F297:H297" si="119">SUM(F298:F298)</f>
        <v>0</v>
      </c>
      <c r="G297" s="42">
        <f t="shared" si="119"/>
        <v>0</v>
      </c>
      <c r="H297" s="45">
        <f t="shared" si="119"/>
        <v>12161.5</v>
      </c>
      <c r="I297" s="45">
        <f t="shared" ref="I297" si="120">SUM(I298:I298)</f>
        <v>24000</v>
      </c>
      <c r="J297" s="45">
        <f t="shared" ref="J297" si="121">SUM(J298:J298)</f>
        <v>24000</v>
      </c>
      <c r="K297" s="45">
        <f t="shared" ref="K297" si="122">SUM(K298:K298)</f>
        <v>24000</v>
      </c>
    </row>
    <row r="298" spans="1:11" ht="15.6" customHeight="1" x14ac:dyDescent="0.25">
      <c r="A298" s="31" t="s">
        <v>401</v>
      </c>
      <c r="B298" s="67"/>
      <c r="C298" s="63"/>
      <c r="D298" s="66">
        <v>6602</v>
      </c>
      <c r="E298" s="42"/>
      <c r="F298" s="42"/>
      <c r="G298" s="42"/>
      <c r="H298" s="42">
        <v>12161.5</v>
      </c>
      <c r="I298" s="42">
        <v>24000</v>
      </c>
      <c r="J298" s="42">
        <v>24000</v>
      </c>
      <c r="K298" s="42">
        <v>24000</v>
      </c>
    </row>
    <row r="299" spans="1:11" ht="15.6" customHeight="1" x14ac:dyDescent="0.25">
      <c r="A299" s="61" t="s">
        <v>368</v>
      </c>
      <c r="B299" s="67"/>
      <c r="C299" s="63">
        <v>75</v>
      </c>
      <c r="D299" s="66"/>
      <c r="E299" s="45">
        <f t="shared" ref="E299:G299" si="123">SUM(E300:E303)</f>
        <v>0</v>
      </c>
      <c r="F299" s="45">
        <f t="shared" si="123"/>
        <v>0</v>
      </c>
      <c r="G299" s="45">
        <f t="shared" si="123"/>
        <v>0</v>
      </c>
      <c r="H299" s="45">
        <f>SUM(H300:H303)</f>
        <v>96997.6</v>
      </c>
      <c r="I299" s="45">
        <f t="shared" ref="I299:K299" si="124">SUM(I300:I303)</f>
        <v>557801.69999999995</v>
      </c>
      <c r="J299" s="45">
        <f t="shared" si="124"/>
        <v>1189748</v>
      </c>
      <c r="K299" s="45">
        <f t="shared" si="124"/>
        <v>1160428.5</v>
      </c>
    </row>
    <row r="300" spans="1:11" ht="30" x14ac:dyDescent="0.25">
      <c r="A300" s="31" t="s">
        <v>368</v>
      </c>
      <c r="B300" s="67"/>
      <c r="C300" s="63"/>
      <c r="D300" s="72">
        <v>7502</v>
      </c>
      <c r="E300" s="42"/>
      <c r="F300" s="42"/>
      <c r="G300" s="42"/>
      <c r="H300" s="45"/>
      <c r="I300" s="42">
        <v>70000</v>
      </c>
      <c r="J300" s="42">
        <v>70000</v>
      </c>
      <c r="K300" s="42">
        <v>70000</v>
      </c>
    </row>
    <row r="301" spans="1:11" ht="15.6" customHeight="1" x14ac:dyDescent="0.25">
      <c r="A301" s="31" t="s">
        <v>478</v>
      </c>
      <c r="B301" s="67"/>
      <c r="C301" s="63"/>
      <c r="D301" s="32" t="s">
        <v>107</v>
      </c>
      <c r="E301" s="42"/>
      <c r="F301" s="42"/>
      <c r="G301" s="42"/>
      <c r="H301" s="42">
        <v>88399</v>
      </c>
      <c r="I301" s="42">
        <v>484801.7</v>
      </c>
      <c r="J301" s="42">
        <v>1119748</v>
      </c>
      <c r="K301" s="22">
        <v>1090428.5</v>
      </c>
    </row>
    <row r="302" spans="1:11" ht="15.6" customHeight="1" x14ac:dyDescent="0.25">
      <c r="A302" s="31" t="s">
        <v>479</v>
      </c>
      <c r="B302" s="67"/>
      <c r="C302" s="63"/>
      <c r="D302" s="32" t="s">
        <v>108</v>
      </c>
      <c r="E302" s="42"/>
      <c r="F302" s="42"/>
      <c r="G302" s="42"/>
      <c r="H302" s="42">
        <v>8598.6</v>
      </c>
      <c r="I302" s="42">
        <v>3000</v>
      </c>
      <c r="J302" s="22"/>
      <c r="K302" s="22"/>
    </row>
    <row r="303" spans="1:11" ht="15.6" customHeight="1" x14ac:dyDescent="0.25">
      <c r="A303" s="31" t="s">
        <v>601</v>
      </c>
      <c r="B303" s="67"/>
      <c r="C303" s="63"/>
      <c r="D303" s="32" t="s">
        <v>600</v>
      </c>
      <c r="E303" s="42"/>
      <c r="F303" s="42"/>
      <c r="G303" s="42"/>
      <c r="H303" s="22"/>
      <c r="I303" s="22"/>
      <c r="J303" s="22"/>
      <c r="K303" s="22"/>
    </row>
    <row r="304" spans="1:11" ht="15.6" customHeight="1" x14ac:dyDescent="0.25">
      <c r="A304" s="61" t="s">
        <v>602</v>
      </c>
      <c r="B304" s="67"/>
      <c r="C304" s="63">
        <v>88</v>
      </c>
      <c r="D304" s="32"/>
      <c r="E304" s="42">
        <f>SUM(E305:E308)</f>
        <v>0</v>
      </c>
      <c r="F304" s="42">
        <f t="shared" ref="F304:H304" si="125">SUM(F305:F308)</f>
        <v>0</v>
      </c>
      <c r="G304" s="42">
        <f t="shared" si="125"/>
        <v>0</v>
      </c>
      <c r="H304" s="45">
        <f t="shared" si="125"/>
        <v>66908.7</v>
      </c>
      <c r="I304" s="45">
        <f t="shared" ref="I304" si="126">SUM(I305:I308)</f>
        <v>80159.399999999994</v>
      </c>
      <c r="J304" s="45">
        <f t="shared" ref="J304" si="127">SUM(J305:J308)</f>
        <v>18665.5</v>
      </c>
      <c r="K304" s="45">
        <f t="shared" ref="K304" si="128">SUM(K305:K308)</f>
        <v>5000</v>
      </c>
    </row>
    <row r="305" spans="1:11" ht="15.6" customHeight="1" x14ac:dyDescent="0.25">
      <c r="A305" s="31" t="s">
        <v>604</v>
      </c>
      <c r="B305" s="67"/>
      <c r="C305" s="63"/>
      <c r="D305" s="32" t="s">
        <v>224</v>
      </c>
      <c r="E305" s="42"/>
      <c r="F305" s="42"/>
      <c r="G305" s="42"/>
      <c r="H305" s="42">
        <v>30824.3</v>
      </c>
      <c r="I305" s="42">
        <v>32477.8</v>
      </c>
      <c r="J305" s="42">
        <v>3600</v>
      </c>
      <c r="K305" s="22">
        <v>0</v>
      </c>
    </row>
    <row r="306" spans="1:11" ht="15.6" customHeight="1" x14ac:dyDescent="0.25">
      <c r="A306" s="31" t="s">
        <v>605</v>
      </c>
      <c r="B306" s="67"/>
      <c r="C306" s="63"/>
      <c r="D306" s="32" t="s">
        <v>603</v>
      </c>
      <c r="E306" s="42"/>
      <c r="F306" s="42"/>
      <c r="G306" s="42"/>
      <c r="H306" s="42"/>
      <c r="I306" s="42">
        <v>8010</v>
      </c>
      <c r="J306" s="42">
        <v>5010</v>
      </c>
      <c r="K306" s="42">
        <v>1000</v>
      </c>
    </row>
    <row r="307" spans="1:11" ht="15.6" customHeight="1" x14ac:dyDescent="0.25">
      <c r="A307" s="31" t="s">
        <v>606</v>
      </c>
      <c r="B307" s="67"/>
      <c r="C307" s="63"/>
      <c r="D307" s="32" t="s">
        <v>146</v>
      </c>
      <c r="E307" s="42"/>
      <c r="F307" s="42"/>
      <c r="G307" s="42"/>
      <c r="H307" s="42">
        <v>3421.8</v>
      </c>
      <c r="I307" s="42">
        <v>10043</v>
      </c>
      <c r="J307" s="42">
        <v>7043</v>
      </c>
      <c r="K307" s="42">
        <v>3000</v>
      </c>
    </row>
    <row r="308" spans="1:11" ht="15.6" customHeight="1" x14ac:dyDescent="0.25">
      <c r="A308" s="31" t="s">
        <v>480</v>
      </c>
      <c r="B308" s="67"/>
      <c r="C308" s="63"/>
      <c r="D308" s="32" t="s">
        <v>121</v>
      </c>
      <c r="E308" s="42"/>
      <c r="F308" s="42"/>
      <c r="G308" s="42"/>
      <c r="H308" s="42">
        <v>32662.6</v>
      </c>
      <c r="I308" s="42">
        <v>29628.6</v>
      </c>
      <c r="J308" s="42">
        <v>3012.5</v>
      </c>
      <c r="K308" s="42">
        <v>1000</v>
      </c>
    </row>
    <row r="309" spans="1:11" ht="23.25" customHeight="1" x14ac:dyDescent="0.2">
      <c r="A309" s="58" t="s">
        <v>282</v>
      </c>
      <c r="B309" s="106" t="s">
        <v>582</v>
      </c>
      <c r="C309" s="59"/>
      <c r="D309" s="15"/>
      <c r="E309" s="46">
        <f>E310+E313+E321+E323+E325</f>
        <v>0</v>
      </c>
      <c r="F309" s="46">
        <f>F310+F313+F321+F323+F325</f>
        <v>0</v>
      </c>
      <c r="G309" s="46">
        <f>G310+G313+G321+G323+G325</f>
        <v>0</v>
      </c>
      <c r="H309" s="46">
        <f>H310+H313+H321+H323+H325</f>
        <v>1062588.1000000001</v>
      </c>
      <c r="I309" s="46">
        <f>I310+I313+I321+I323+I325</f>
        <v>2319476.1999999997</v>
      </c>
      <c r="J309" s="46">
        <f t="shared" ref="J309:K309" si="129">J310+J313+J321+J323+J325</f>
        <v>2340972.7000000002</v>
      </c>
      <c r="K309" s="46">
        <f t="shared" si="129"/>
        <v>2333487.8000000003</v>
      </c>
    </row>
    <row r="310" spans="1:11" ht="15.6" customHeight="1" x14ac:dyDescent="0.25">
      <c r="A310" s="61" t="s">
        <v>608</v>
      </c>
      <c r="B310" s="67"/>
      <c r="C310" s="63">
        <v>19</v>
      </c>
      <c r="D310" s="66"/>
      <c r="E310" s="42">
        <f>SUM(E311:E312)</f>
        <v>0</v>
      </c>
      <c r="F310" s="42">
        <f t="shared" ref="F310:H310" si="130">SUM(F311:F312)</f>
        <v>0</v>
      </c>
      <c r="G310" s="42">
        <f t="shared" si="130"/>
        <v>0</v>
      </c>
      <c r="H310" s="45">
        <f t="shared" si="130"/>
        <v>882.19999999999993</v>
      </c>
      <c r="I310" s="45">
        <f t="shared" ref="I310" si="131">SUM(I311:I312)</f>
        <v>0</v>
      </c>
      <c r="J310" s="45">
        <f t="shared" ref="J310" si="132">SUM(J311:J312)</f>
        <v>0</v>
      </c>
      <c r="K310" s="45">
        <f t="shared" ref="K310" si="133">SUM(K311:K312)</f>
        <v>0</v>
      </c>
    </row>
    <row r="311" spans="1:11" ht="15.6" customHeight="1" x14ac:dyDescent="0.25">
      <c r="A311" s="34" t="s">
        <v>487</v>
      </c>
      <c r="B311" s="67"/>
      <c r="C311" s="67"/>
      <c r="D311" s="33" t="s">
        <v>139</v>
      </c>
      <c r="E311" s="42"/>
      <c r="F311" s="42"/>
      <c r="G311" s="42"/>
      <c r="H311" s="22">
        <v>772.4</v>
      </c>
      <c r="I311" s="22"/>
      <c r="J311" s="22"/>
      <c r="K311" s="22"/>
    </row>
    <row r="312" spans="1:11" ht="15.6" customHeight="1" x14ac:dyDescent="0.25">
      <c r="A312" s="21" t="s">
        <v>462</v>
      </c>
      <c r="B312" s="67"/>
      <c r="C312" s="67"/>
      <c r="D312" s="32" t="s">
        <v>111</v>
      </c>
      <c r="E312" s="42"/>
      <c r="F312" s="42"/>
      <c r="G312" s="42"/>
      <c r="H312" s="22">
        <v>109.8</v>
      </c>
      <c r="I312" s="22"/>
      <c r="J312" s="22"/>
      <c r="K312" s="22"/>
    </row>
    <row r="313" spans="1:11" ht="15.6" customHeight="1" x14ac:dyDescent="0.25">
      <c r="A313" s="61" t="s">
        <v>404</v>
      </c>
      <c r="B313" s="67"/>
      <c r="C313" s="63">
        <v>51</v>
      </c>
      <c r="D313" s="66"/>
      <c r="E313" s="45">
        <f t="shared" ref="E313:K313" si="134">SUM(E314:E320)</f>
        <v>0</v>
      </c>
      <c r="F313" s="45">
        <f t="shared" si="134"/>
        <v>0</v>
      </c>
      <c r="G313" s="45">
        <f t="shared" si="134"/>
        <v>0</v>
      </c>
      <c r="H313" s="45">
        <f t="shared" si="134"/>
        <v>997138.20000000007</v>
      </c>
      <c r="I313" s="45">
        <f t="shared" si="134"/>
        <v>2141808</v>
      </c>
      <c r="J313" s="45">
        <f t="shared" si="134"/>
        <v>2145263.7000000002</v>
      </c>
      <c r="K313" s="45">
        <f t="shared" si="134"/>
        <v>2124722.2000000002</v>
      </c>
    </row>
    <row r="314" spans="1:11" ht="31.5" customHeight="1" x14ac:dyDescent="0.25">
      <c r="A314" s="34" t="s">
        <v>609</v>
      </c>
      <c r="B314" s="67"/>
      <c r="C314" s="63"/>
      <c r="D314" s="74" t="s">
        <v>114</v>
      </c>
      <c r="E314" s="42"/>
      <c r="F314" s="42"/>
      <c r="G314" s="42"/>
      <c r="H314" s="42">
        <v>12070.2</v>
      </c>
      <c r="I314" s="42">
        <v>19140.900000000001</v>
      </c>
      <c r="J314" s="42">
        <v>19228</v>
      </c>
      <c r="K314" s="42">
        <v>19228</v>
      </c>
    </row>
    <row r="315" spans="1:11" ht="15.6" customHeight="1" x14ac:dyDescent="0.25">
      <c r="A315" s="34" t="s">
        <v>464</v>
      </c>
      <c r="B315" s="67"/>
      <c r="C315" s="63"/>
      <c r="D315" s="66" t="s">
        <v>115</v>
      </c>
      <c r="E315" s="42"/>
      <c r="F315" s="42"/>
      <c r="G315" s="42"/>
      <c r="H315" s="42">
        <v>138442.1</v>
      </c>
      <c r="I315" s="42">
        <v>481516.4</v>
      </c>
      <c r="J315" s="42">
        <v>477939.7</v>
      </c>
      <c r="K315" s="42">
        <v>458302.6</v>
      </c>
    </row>
    <row r="316" spans="1:11" ht="15.6" customHeight="1" x14ac:dyDescent="0.25">
      <c r="A316" s="34" t="s">
        <v>465</v>
      </c>
      <c r="B316" s="67"/>
      <c r="C316" s="63"/>
      <c r="D316" s="66" t="s">
        <v>116</v>
      </c>
      <c r="E316" s="42"/>
      <c r="F316" s="42"/>
      <c r="G316" s="42"/>
      <c r="H316" s="42">
        <v>3022.4</v>
      </c>
      <c r="I316" s="42">
        <v>7600</v>
      </c>
      <c r="J316" s="42">
        <v>7600</v>
      </c>
      <c r="K316" s="42">
        <v>7600</v>
      </c>
    </row>
    <row r="317" spans="1:11" ht="15.6" customHeight="1" x14ac:dyDescent="0.25">
      <c r="A317" s="34" t="s">
        <v>466</v>
      </c>
      <c r="B317" s="67"/>
      <c r="C317" s="63"/>
      <c r="D317" s="66" t="s">
        <v>117</v>
      </c>
      <c r="E317" s="42"/>
      <c r="F317" s="42"/>
      <c r="G317" s="42"/>
      <c r="H317" s="42">
        <v>42510.9</v>
      </c>
      <c r="I317" s="42">
        <v>42631.8</v>
      </c>
      <c r="J317" s="42">
        <v>45631.8</v>
      </c>
      <c r="K317" s="42">
        <v>46631.8</v>
      </c>
    </row>
    <row r="318" spans="1:11" ht="15.6" customHeight="1" x14ac:dyDescent="0.25">
      <c r="A318" s="34" t="s">
        <v>467</v>
      </c>
      <c r="B318" s="67"/>
      <c r="C318" s="63"/>
      <c r="D318" s="66" t="s">
        <v>118</v>
      </c>
      <c r="E318" s="42"/>
      <c r="F318" s="42"/>
      <c r="G318" s="42"/>
      <c r="H318" s="42">
        <v>758263.3</v>
      </c>
      <c r="I318" s="42">
        <v>1501457.5</v>
      </c>
      <c r="J318" s="42">
        <v>1501460.6</v>
      </c>
      <c r="K318" s="42">
        <v>1501460.6</v>
      </c>
    </row>
    <row r="319" spans="1:11" ht="15.6" customHeight="1" x14ac:dyDescent="0.25">
      <c r="A319" s="34" t="s">
        <v>468</v>
      </c>
      <c r="B319" s="67"/>
      <c r="C319" s="63"/>
      <c r="D319" s="66" t="s">
        <v>119</v>
      </c>
      <c r="E319" s="42"/>
      <c r="F319" s="42"/>
      <c r="G319" s="42"/>
      <c r="H319" s="42">
        <v>300</v>
      </c>
      <c r="I319" s="42">
        <v>300</v>
      </c>
      <c r="J319" s="42">
        <v>300</v>
      </c>
      <c r="K319" s="42">
        <v>300</v>
      </c>
    </row>
    <row r="320" spans="1:11" ht="33" customHeight="1" x14ac:dyDescent="0.25">
      <c r="A320" s="34" t="s">
        <v>469</v>
      </c>
      <c r="B320" s="67"/>
      <c r="C320" s="63"/>
      <c r="D320" s="74" t="s">
        <v>120</v>
      </c>
      <c r="E320" s="42"/>
      <c r="F320" s="42"/>
      <c r="G320" s="42"/>
      <c r="H320" s="42">
        <v>42529.3</v>
      </c>
      <c r="I320" s="42">
        <v>89161.4</v>
      </c>
      <c r="J320" s="42">
        <v>93103.6</v>
      </c>
      <c r="K320" s="42">
        <v>91199.2</v>
      </c>
    </row>
    <row r="321" spans="1:11" ht="15.6" customHeight="1" x14ac:dyDescent="0.25">
      <c r="A321" s="61" t="s">
        <v>362</v>
      </c>
      <c r="B321" s="67"/>
      <c r="C321" s="63">
        <v>69</v>
      </c>
      <c r="D321" s="66"/>
      <c r="E321" s="45">
        <f t="shared" ref="E321:G321" si="135">SUM(E322:E322)</f>
        <v>0</v>
      </c>
      <c r="F321" s="45">
        <f t="shared" si="135"/>
        <v>0</v>
      </c>
      <c r="G321" s="45">
        <f t="shared" si="135"/>
        <v>0</v>
      </c>
      <c r="H321" s="45">
        <f>SUM(H322:H322)</f>
        <v>10000</v>
      </c>
      <c r="I321" s="45">
        <f t="shared" ref="I321:K321" si="136">SUM(I322:I322)</f>
        <v>10000</v>
      </c>
      <c r="J321" s="45">
        <f t="shared" si="136"/>
        <v>10000</v>
      </c>
      <c r="K321" s="45">
        <f t="shared" si="136"/>
        <v>10000</v>
      </c>
    </row>
    <row r="322" spans="1:11" ht="15.6" customHeight="1" x14ac:dyDescent="0.25">
      <c r="A322" s="34" t="s">
        <v>610</v>
      </c>
      <c r="B322" s="67"/>
      <c r="C322" s="63"/>
      <c r="D322" s="66">
        <v>6903</v>
      </c>
      <c r="E322" s="42"/>
      <c r="F322" s="42"/>
      <c r="G322" s="42"/>
      <c r="H322" s="42">
        <v>10000</v>
      </c>
      <c r="I322" s="42">
        <v>10000</v>
      </c>
      <c r="J322" s="42">
        <v>10000</v>
      </c>
      <c r="K322" s="42">
        <v>10000</v>
      </c>
    </row>
    <row r="323" spans="1:11" ht="15.6" customHeight="1" x14ac:dyDescent="0.25">
      <c r="A323" s="61" t="s">
        <v>577</v>
      </c>
      <c r="B323" s="67"/>
      <c r="C323" s="63">
        <v>70</v>
      </c>
      <c r="D323" s="66"/>
      <c r="E323" s="45">
        <f t="shared" ref="E323:G323" si="137">SUM(E324:E324)</f>
        <v>0</v>
      </c>
      <c r="F323" s="45">
        <f t="shared" si="137"/>
        <v>0</v>
      </c>
      <c r="G323" s="45">
        <f t="shared" si="137"/>
        <v>0</v>
      </c>
      <c r="H323" s="45">
        <f>SUM(H324:H324)</f>
        <v>601.70000000000005</v>
      </c>
      <c r="I323" s="45">
        <f t="shared" ref="I323:K323" si="138">SUM(I324:I324)</f>
        <v>1324.4</v>
      </c>
      <c r="J323" s="45">
        <f t="shared" si="138"/>
        <v>1324.4</v>
      </c>
      <c r="K323" s="45">
        <f t="shared" si="138"/>
        <v>1324.4</v>
      </c>
    </row>
    <row r="324" spans="1:11" ht="30" x14ac:dyDescent="0.25">
      <c r="A324" s="34" t="s">
        <v>611</v>
      </c>
      <c r="B324" s="67"/>
      <c r="C324" s="63"/>
      <c r="D324" s="74" t="s">
        <v>136</v>
      </c>
      <c r="E324" s="42"/>
      <c r="F324" s="42"/>
      <c r="G324" s="42"/>
      <c r="H324" s="22">
        <v>601.70000000000005</v>
      </c>
      <c r="I324" s="42">
        <v>1324.4</v>
      </c>
      <c r="J324" s="42">
        <v>1324.4</v>
      </c>
      <c r="K324" s="42">
        <v>1324.4</v>
      </c>
    </row>
    <row r="325" spans="1:11" ht="15.6" customHeight="1" x14ac:dyDescent="0.25">
      <c r="A325" s="61" t="s">
        <v>602</v>
      </c>
      <c r="B325" s="67"/>
      <c r="C325" s="63">
        <v>88</v>
      </c>
      <c r="D325" s="66"/>
      <c r="E325" s="45">
        <f t="shared" ref="E325:G325" si="139">SUM(E326:E328)</f>
        <v>0</v>
      </c>
      <c r="F325" s="45">
        <f t="shared" si="139"/>
        <v>0</v>
      </c>
      <c r="G325" s="45">
        <f t="shared" si="139"/>
        <v>0</v>
      </c>
      <c r="H325" s="45">
        <f>SUM(H326:H328)</f>
        <v>53966</v>
      </c>
      <c r="I325" s="45">
        <f t="shared" ref="I325:K325" si="140">SUM(I326:I328)</f>
        <v>166343.80000000002</v>
      </c>
      <c r="J325" s="45">
        <f t="shared" si="140"/>
        <v>184384.6</v>
      </c>
      <c r="K325" s="45">
        <f t="shared" si="140"/>
        <v>197441.19999999998</v>
      </c>
    </row>
    <row r="326" spans="1:11" ht="15.6" customHeight="1" x14ac:dyDescent="0.25">
      <c r="A326" s="34" t="s">
        <v>612</v>
      </c>
      <c r="B326" s="67"/>
      <c r="C326" s="63"/>
      <c r="D326" s="66" t="s">
        <v>122</v>
      </c>
      <c r="E326" s="42"/>
      <c r="F326" s="42"/>
      <c r="G326" s="42"/>
      <c r="H326" s="42">
        <v>31052.6</v>
      </c>
      <c r="I326" s="42">
        <v>103221.8</v>
      </c>
      <c r="J326" s="42">
        <v>120888.4</v>
      </c>
      <c r="K326" s="42">
        <v>133531.4</v>
      </c>
    </row>
    <row r="327" spans="1:11" ht="15.6" customHeight="1" x14ac:dyDescent="0.25">
      <c r="A327" s="34" t="s">
        <v>430</v>
      </c>
      <c r="B327" s="67"/>
      <c r="C327" s="63"/>
      <c r="D327" s="66" t="s">
        <v>31</v>
      </c>
      <c r="E327" s="42"/>
      <c r="F327" s="42"/>
      <c r="G327" s="42"/>
      <c r="H327" s="42">
        <v>22692.7</v>
      </c>
      <c r="I327" s="42">
        <v>62447.3</v>
      </c>
      <c r="J327" s="42">
        <v>62818.6</v>
      </c>
      <c r="K327" s="42">
        <v>63232.2</v>
      </c>
    </row>
    <row r="328" spans="1:11" ht="15.6" customHeight="1" x14ac:dyDescent="0.25">
      <c r="A328" s="34" t="s">
        <v>613</v>
      </c>
      <c r="B328" s="67"/>
      <c r="C328" s="63"/>
      <c r="D328" s="66">
        <v>8813</v>
      </c>
      <c r="E328" s="42"/>
      <c r="F328" s="42"/>
      <c r="G328" s="42"/>
      <c r="H328" s="22">
        <v>220.7</v>
      </c>
      <c r="I328" s="42">
        <v>674.7</v>
      </c>
      <c r="J328" s="42">
        <v>677.6</v>
      </c>
      <c r="K328" s="42">
        <v>677.6</v>
      </c>
    </row>
    <row r="329" spans="1:11" ht="21.75" customHeight="1" x14ac:dyDescent="0.2">
      <c r="A329" s="58" t="s">
        <v>482</v>
      </c>
      <c r="B329" s="106" t="s">
        <v>583</v>
      </c>
      <c r="C329" s="59"/>
      <c r="D329" s="15"/>
      <c r="E329" s="46">
        <f t="shared" ref="E329:K329" si="141">E330+E332+E334+E337+E340+E348</f>
        <v>0</v>
      </c>
      <c r="F329" s="46">
        <f t="shared" si="141"/>
        <v>0</v>
      </c>
      <c r="G329" s="46">
        <f t="shared" si="141"/>
        <v>0</v>
      </c>
      <c r="H329" s="46">
        <f t="shared" si="141"/>
        <v>337441.10000000003</v>
      </c>
      <c r="I329" s="46">
        <f t="shared" si="141"/>
        <v>608578.4</v>
      </c>
      <c r="J329" s="46">
        <f t="shared" si="141"/>
        <v>627404.69999999995</v>
      </c>
      <c r="K329" s="46">
        <f t="shared" si="141"/>
        <v>729109</v>
      </c>
    </row>
    <row r="330" spans="1:11" ht="21.75" customHeight="1" x14ac:dyDescent="0.25">
      <c r="A330" s="61" t="s">
        <v>423</v>
      </c>
      <c r="B330" s="67"/>
      <c r="C330" s="63">
        <v>50</v>
      </c>
      <c r="D330" s="22"/>
      <c r="E330" s="22">
        <f>SUM(E331)</f>
        <v>0</v>
      </c>
      <c r="F330" s="22">
        <f t="shared" ref="F330:H330" si="142">SUM(F331)</f>
        <v>0</v>
      </c>
      <c r="G330" s="22">
        <f t="shared" si="142"/>
        <v>0</v>
      </c>
      <c r="H330" s="45">
        <f t="shared" si="142"/>
        <v>10871.4</v>
      </c>
      <c r="I330" s="45">
        <f t="shared" ref="I330" si="143">SUM(I331)</f>
        <v>29864.2</v>
      </c>
      <c r="J330" s="45">
        <f t="shared" ref="J330" si="144">SUM(J331)</f>
        <v>30033.599999999999</v>
      </c>
      <c r="K330" s="45">
        <f t="shared" ref="K330" si="145">SUM(K331)</f>
        <v>30033.599999999999</v>
      </c>
    </row>
    <row r="331" spans="1:11" ht="15.75" customHeight="1" x14ac:dyDescent="0.25">
      <c r="A331" s="65" t="s">
        <v>615</v>
      </c>
      <c r="B331" s="67"/>
      <c r="C331" s="67" t="s">
        <v>0</v>
      </c>
      <c r="D331" s="66" t="s">
        <v>127</v>
      </c>
      <c r="E331" s="22"/>
      <c r="F331" s="22"/>
      <c r="G331" s="22"/>
      <c r="H331" s="22">
        <v>10871.4</v>
      </c>
      <c r="I331" s="22">
        <v>29864.2</v>
      </c>
      <c r="J331" s="22">
        <v>30033.599999999999</v>
      </c>
      <c r="K331" s="22">
        <v>30033.599999999999</v>
      </c>
    </row>
    <row r="332" spans="1:11" ht="15.6" customHeight="1" x14ac:dyDescent="0.25">
      <c r="A332" s="61" t="s">
        <v>404</v>
      </c>
      <c r="B332" s="67"/>
      <c r="C332" s="63">
        <v>51</v>
      </c>
      <c r="D332" s="66"/>
      <c r="E332" s="42">
        <f>SUM(E333:E333)</f>
        <v>0</v>
      </c>
      <c r="F332" s="42">
        <f t="shared" ref="F332:I332" si="146">SUM(F333:F333)</f>
        <v>0</v>
      </c>
      <c r="G332" s="42">
        <f t="shared" si="146"/>
        <v>0</v>
      </c>
      <c r="H332" s="45">
        <f t="shared" si="146"/>
        <v>6643.6</v>
      </c>
      <c r="I332" s="45">
        <f t="shared" si="146"/>
        <v>10422.5</v>
      </c>
      <c r="J332" s="45">
        <f t="shared" ref="J332" si="147">SUM(J333:J333)</f>
        <v>10422.5</v>
      </c>
      <c r="K332" s="45">
        <f t="shared" ref="K332" si="148">SUM(K333:K333)</f>
        <v>10422.5</v>
      </c>
    </row>
    <row r="333" spans="1:11" ht="15.6" customHeight="1" x14ac:dyDescent="0.2">
      <c r="A333" s="34" t="s">
        <v>470</v>
      </c>
      <c r="B333" s="35"/>
      <c r="C333" s="33"/>
      <c r="D333" s="33" t="s">
        <v>128</v>
      </c>
      <c r="E333" s="42"/>
      <c r="F333" s="42"/>
      <c r="G333" s="42"/>
      <c r="H333" s="22">
        <v>6643.6</v>
      </c>
      <c r="I333" s="22">
        <v>10422.5</v>
      </c>
      <c r="J333" s="22">
        <v>10422.5</v>
      </c>
      <c r="K333" s="22">
        <v>10422.5</v>
      </c>
    </row>
    <row r="334" spans="1:11" ht="15.6" customHeight="1" x14ac:dyDescent="0.25">
      <c r="A334" s="61" t="s">
        <v>614</v>
      </c>
      <c r="B334" s="67"/>
      <c r="C334" s="63">
        <v>54</v>
      </c>
      <c r="D334" s="66"/>
      <c r="E334" s="42">
        <f>SUM(E335:E336)</f>
        <v>0</v>
      </c>
      <c r="F334" s="42">
        <f t="shared" ref="F334:I334" si="149">SUM(F335:F336)</f>
        <v>0</v>
      </c>
      <c r="G334" s="42">
        <f t="shared" si="149"/>
        <v>0</v>
      </c>
      <c r="H334" s="45">
        <f t="shared" si="149"/>
        <v>4372.8999999999996</v>
      </c>
      <c r="I334" s="45">
        <f t="shared" si="149"/>
        <v>29512.1</v>
      </c>
      <c r="J334" s="45">
        <f t="shared" ref="J334" si="150">SUM(J335:J336)</f>
        <v>29525.1</v>
      </c>
      <c r="K334" s="45">
        <f t="shared" ref="K334" si="151">SUM(K335:K336)</f>
        <v>29525.1</v>
      </c>
    </row>
    <row r="335" spans="1:11" ht="18" customHeight="1" x14ac:dyDescent="0.25">
      <c r="A335" s="21" t="s">
        <v>425</v>
      </c>
      <c r="B335" s="67"/>
      <c r="C335" s="67"/>
      <c r="D335" s="66" t="s">
        <v>190</v>
      </c>
      <c r="E335" s="42"/>
      <c r="F335" s="42"/>
      <c r="G335" s="42"/>
      <c r="H335" s="22">
        <v>2584.1999999999998</v>
      </c>
      <c r="I335" s="22">
        <v>6012.1</v>
      </c>
      <c r="J335" s="22">
        <v>6025.1</v>
      </c>
      <c r="K335" s="22">
        <v>6025.1</v>
      </c>
    </row>
    <row r="336" spans="1:11" ht="30.75" customHeight="1" x14ac:dyDescent="0.25">
      <c r="A336" s="21" t="s">
        <v>659</v>
      </c>
      <c r="B336" s="67"/>
      <c r="C336" s="67"/>
      <c r="D336" s="74" t="s">
        <v>191</v>
      </c>
      <c r="E336" s="42"/>
      <c r="F336" s="42"/>
      <c r="G336" s="42"/>
      <c r="H336" s="22">
        <v>1788.7</v>
      </c>
      <c r="I336" s="22">
        <v>23500</v>
      </c>
      <c r="J336" s="22">
        <v>23500</v>
      </c>
      <c r="K336" s="22">
        <v>23500</v>
      </c>
    </row>
    <row r="337" spans="1:11" ht="15.6" customHeight="1" x14ac:dyDescent="0.25">
      <c r="A337" s="61" t="s">
        <v>405</v>
      </c>
      <c r="B337" s="63"/>
      <c r="C337" s="63" t="s">
        <v>129</v>
      </c>
      <c r="D337" s="66"/>
      <c r="E337" s="42">
        <f>SUM(E338:E339)</f>
        <v>0</v>
      </c>
      <c r="F337" s="42">
        <f t="shared" ref="F337:I337" si="152">SUM(F338:F339)</f>
        <v>0</v>
      </c>
      <c r="G337" s="42">
        <f t="shared" si="152"/>
        <v>0</v>
      </c>
      <c r="H337" s="45">
        <f t="shared" si="152"/>
        <v>3389.6</v>
      </c>
      <c r="I337" s="45">
        <f t="shared" si="152"/>
        <v>6826.5999999999995</v>
      </c>
      <c r="J337" s="45">
        <f t="shared" ref="J337" si="153">SUM(J338:J339)</f>
        <v>6841.2999999999993</v>
      </c>
      <c r="K337" s="45">
        <f t="shared" ref="K337" si="154">SUM(K338:K339)</f>
        <v>6841.2999999999993</v>
      </c>
    </row>
    <row r="338" spans="1:11" ht="28.5" customHeight="1" x14ac:dyDescent="0.25">
      <c r="A338" s="21" t="s">
        <v>471</v>
      </c>
      <c r="B338" s="67"/>
      <c r="C338" s="67"/>
      <c r="D338" s="74" t="s">
        <v>130</v>
      </c>
      <c r="E338" s="42"/>
      <c r="F338" s="42"/>
      <c r="G338" s="42"/>
      <c r="H338" s="22">
        <v>1227.4000000000001</v>
      </c>
      <c r="I338" s="22">
        <v>3045.5999999999995</v>
      </c>
      <c r="J338" s="22">
        <v>3060.2999999999997</v>
      </c>
      <c r="K338" s="22">
        <v>3060.2999999999997</v>
      </c>
    </row>
    <row r="339" spans="1:11" ht="15.6" customHeight="1" x14ac:dyDescent="0.25">
      <c r="A339" s="21" t="s">
        <v>472</v>
      </c>
      <c r="B339" s="67"/>
      <c r="C339" s="67"/>
      <c r="D339" s="66" t="s">
        <v>131</v>
      </c>
      <c r="E339" s="42"/>
      <c r="F339" s="42"/>
      <c r="G339" s="42"/>
      <c r="H339" s="22">
        <v>2162.1999999999998</v>
      </c>
      <c r="I339" s="22">
        <v>3781</v>
      </c>
      <c r="J339" s="22">
        <v>3781</v>
      </c>
      <c r="K339" s="22">
        <v>3781</v>
      </c>
    </row>
    <row r="340" spans="1:11" ht="15.6" customHeight="1" x14ac:dyDescent="0.25">
      <c r="A340" s="61" t="s">
        <v>577</v>
      </c>
      <c r="B340" s="67"/>
      <c r="C340" s="63">
        <v>70</v>
      </c>
      <c r="D340" s="66"/>
      <c r="E340" s="42">
        <f>SUM(E341:E347)</f>
        <v>0</v>
      </c>
      <c r="F340" s="42">
        <f>SUM(F341:F347)</f>
        <v>0</v>
      </c>
      <c r="G340" s="42">
        <f>SUM(G341:G347)</f>
        <v>0</v>
      </c>
      <c r="H340" s="45">
        <f>SUM(H341:H347)</f>
        <v>242918.39999999999</v>
      </c>
      <c r="I340" s="45">
        <f>SUM(I341:I347)</f>
        <v>413875.5</v>
      </c>
      <c r="J340" s="45">
        <f t="shared" ref="J340:K340" si="155">SUM(J341:J347)</f>
        <v>433643.6</v>
      </c>
      <c r="K340" s="45">
        <f t="shared" si="155"/>
        <v>536761.5</v>
      </c>
    </row>
    <row r="341" spans="1:11" ht="15.6" customHeight="1" x14ac:dyDescent="0.25">
      <c r="A341" s="21" t="s">
        <v>617</v>
      </c>
      <c r="B341" s="67"/>
      <c r="C341" s="63"/>
      <c r="D341" s="66" t="s">
        <v>132</v>
      </c>
      <c r="E341" s="42"/>
      <c r="F341" s="42"/>
      <c r="G341" s="42"/>
      <c r="H341" s="22">
        <v>20247.899999999998</v>
      </c>
      <c r="I341" s="22">
        <v>43889.5</v>
      </c>
      <c r="J341" s="22">
        <v>44305.8</v>
      </c>
      <c r="K341" s="22">
        <v>44573.8</v>
      </c>
    </row>
    <row r="342" spans="1:11" ht="15.6" customHeight="1" x14ac:dyDescent="0.25">
      <c r="A342" s="21" t="s">
        <v>618</v>
      </c>
      <c r="B342" s="67"/>
      <c r="C342" s="63"/>
      <c r="D342" s="66" t="s">
        <v>105</v>
      </c>
      <c r="E342" s="42"/>
      <c r="F342" s="42"/>
      <c r="G342" s="42"/>
      <c r="H342" s="22">
        <v>104933.70000000001</v>
      </c>
      <c r="I342" s="22">
        <v>189777.4</v>
      </c>
      <c r="J342" s="22">
        <v>207245.7</v>
      </c>
      <c r="K342" s="22">
        <v>311743.59999999998</v>
      </c>
    </row>
    <row r="343" spans="1:11" ht="15.6" customHeight="1" x14ac:dyDescent="0.25">
      <c r="A343" s="21" t="s">
        <v>661</v>
      </c>
      <c r="B343" s="67"/>
      <c r="C343" s="63"/>
      <c r="D343" s="66" t="s">
        <v>133</v>
      </c>
      <c r="E343" s="42"/>
      <c r="F343" s="42"/>
      <c r="G343" s="42"/>
      <c r="H343" s="22">
        <v>23779</v>
      </c>
      <c r="I343" s="22">
        <v>43243.8</v>
      </c>
      <c r="J343" s="22">
        <v>43451.8</v>
      </c>
      <c r="K343" s="22">
        <v>43451.8</v>
      </c>
    </row>
    <row r="344" spans="1:11" ht="15.6" customHeight="1" x14ac:dyDescent="0.25">
      <c r="A344" s="21" t="s">
        <v>662</v>
      </c>
      <c r="B344" s="67"/>
      <c r="C344" s="63"/>
      <c r="D344" s="66" t="s">
        <v>134</v>
      </c>
      <c r="E344" s="42"/>
      <c r="F344" s="42"/>
      <c r="G344" s="42"/>
      <c r="H344" s="22">
        <v>71550</v>
      </c>
      <c r="I344" s="22">
        <v>110577.9</v>
      </c>
      <c r="J344" s="22">
        <v>109968.4</v>
      </c>
      <c r="K344" s="22">
        <v>109968.4</v>
      </c>
    </row>
    <row r="345" spans="1:11" ht="15.6" customHeight="1" x14ac:dyDescent="0.25">
      <c r="A345" s="21" t="s">
        <v>475</v>
      </c>
      <c r="B345" s="67"/>
      <c r="C345" s="63"/>
      <c r="D345" s="66" t="s">
        <v>135</v>
      </c>
      <c r="E345" s="42"/>
      <c r="F345" s="42"/>
      <c r="G345" s="42"/>
      <c r="H345" s="22">
        <v>16808.900000000001</v>
      </c>
      <c r="I345" s="22">
        <v>17668.900000000001</v>
      </c>
      <c r="J345" s="22">
        <v>17836.400000000001</v>
      </c>
      <c r="K345" s="22">
        <v>19400</v>
      </c>
    </row>
    <row r="346" spans="1:11" ht="15.6" customHeight="1" x14ac:dyDescent="0.25">
      <c r="A346" s="21" t="s">
        <v>663</v>
      </c>
      <c r="B346" s="67"/>
      <c r="C346" s="67"/>
      <c r="D346" s="66" t="s">
        <v>137</v>
      </c>
      <c r="E346" s="42"/>
      <c r="F346" s="42"/>
      <c r="G346" s="42"/>
      <c r="H346" s="22">
        <v>1138.8</v>
      </c>
      <c r="I346" s="22">
        <v>2687</v>
      </c>
      <c r="J346" s="22">
        <v>2698.9</v>
      </c>
      <c r="K346" s="22">
        <v>2698.9</v>
      </c>
    </row>
    <row r="347" spans="1:11" ht="15.6" customHeight="1" x14ac:dyDescent="0.25">
      <c r="A347" s="21" t="s">
        <v>619</v>
      </c>
      <c r="B347" s="67"/>
      <c r="C347" s="67"/>
      <c r="D347" s="66" t="s">
        <v>616</v>
      </c>
      <c r="E347" s="42"/>
      <c r="F347" s="42"/>
      <c r="G347" s="42"/>
      <c r="H347" s="22">
        <v>4460.1000000000004</v>
      </c>
      <c r="I347" s="22">
        <v>6031</v>
      </c>
      <c r="J347" s="22">
        <v>8136.6</v>
      </c>
      <c r="K347" s="22">
        <v>4925</v>
      </c>
    </row>
    <row r="348" spans="1:11" ht="15.6" customHeight="1" x14ac:dyDescent="0.25">
      <c r="A348" s="61" t="s">
        <v>368</v>
      </c>
      <c r="B348" s="67"/>
      <c r="C348" s="63">
        <v>75</v>
      </c>
      <c r="D348" s="66"/>
      <c r="E348" s="42">
        <f>SUM(E349:E349)</f>
        <v>0</v>
      </c>
      <c r="F348" s="42">
        <f t="shared" ref="F348:H348" si="156">SUM(F349:F349)</f>
        <v>0</v>
      </c>
      <c r="G348" s="42">
        <f t="shared" si="156"/>
        <v>0</v>
      </c>
      <c r="H348" s="45">
        <f t="shared" si="156"/>
        <v>69245.2</v>
      </c>
      <c r="I348" s="45">
        <f>SUM(I349:I349)</f>
        <v>118077.5</v>
      </c>
      <c r="J348" s="45">
        <f t="shared" ref="J348:K348" si="157">SUM(J349:J349)</f>
        <v>116938.6</v>
      </c>
      <c r="K348" s="45">
        <f t="shared" si="157"/>
        <v>115525</v>
      </c>
    </row>
    <row r="349" spans="1:11" ht="15.6" customHeight="1" x14ac:dyDescent="0.25">
      <c r="A349" s="21" t="s">
        <v>478</v>
      </c>
      <c r="B349" s="21"/>
      <c r="C349" s="32"/>
      <c r="D349" s="66" t="s">
        <v>107</v>
      </c>
      <c r="E349" s="42"/>
      <c r="F349" s="42"/>
      <c r="G349" s="42"/>
      <c r="H349" s="22">
        <v>69245.2</v>
      </c>
      <c r="I349" s="22">
        <v>118077.5</v>
      </c>
      <c r="J349" s="22">
        <v>116938.6</v>
      </c>
      <c r="K349" s="22">
        <v>115525</v>
      </c>
    </row>
    <row r="350" spans="1:11" ht="21.75" customHeight="1" x14ac:dyDescent="0.2">
      <c r="A350" s="58" t="s">
        <v>585</v>
      </c>
      <c r="B350" s="106" t="s">
        <v>584</v>
      </c>
      <c r="C350" s="59"/>
      <c r="D350" s="15"/>
      <c r="E350" s="46">
        <f>E351+E353+E356+E360+E362+E364+E366+E368+E370+E374</f>
        <v>0</v>
      </c>
      <c r="F350" s="46">
        <f t="shared" ref="F350:K350" si="158">F351+F353+F356+F360+F362+F364+F366+F368+F370+F374</f>
        <v>0</v>
      </c>
      <c r="G350" s="46">
        <f t="shared" si="158"/>
        <v>0</v>
      </c>
      <c r="H350" s="46">
        <f t="shared" si="158"/>
        <v>926890.20000000019</v>
      </c>
      <c r="I350" s="46">
        <f t="shared" si="158"/>
        <v>2784499.6</v>
      </c>
      <c r="J350" s="46">
        <f t="shared" si="158"/>
        <v>2572310.2000000002</v>
      </c>
      <c r="K350" s="46">
        <f t="shared" si="158"/>
        <v>2596357.3000000003</v>
      </c>
    </row>
    <row r="351" spans="1:11" ht="15.6" customHeight="1" x14ac:dyDescent="0.25">
      <c r="A351" s="61" t="s">
        <v>346</v>
      </c>
      <c r="B351" s="67"/>
      <c r="C351" s="63" t="s">
        <v>20</v>
      </c>
      <c r="D351" s="66"/>
      <c r="E351" s="42">
        <f>SUM(E352)</f>
        <v>0</v>
      </c>
      <c r="F351" s="42">
        <f t="shared" ref="F351:H351" si="159">SUM(F352)</f>
        <v>0</v>
      </c>
      <c r="G351" s="42">
        <f t="shared" si="159"/>
        <v>0</v>
      </c>
      <c r="H351" s="45">
        <f t="shared" si="159"/>
        <v>16706.599999999999</v>
      </c>
      <c r="I351" s="45">
        <f t="shared" ref="I351" si="160">SUM(I352)</f>
        <v>37564.5</v>
      </c>
      <c r="J351" s="45">
        <f t="shared" ref="J351" si="161">SUM(J352)</f>
        <v>37723.699999999997</v>
      </c>
      <c r="K351" s="45">
        <f t="shared" ref="K351" si="162">SUM(K352)</f>
        <v>37772.699999999997</v>
      </c>
    </row>
    <row r="352" spans="1:11" ht="31.5" customHeight="1" x14ac:dyDescent="0.25">
      <c r="A352" s="65" t="s">
        <v>620</v>
      </c>
      <c r="B352" s="67"/>
      <c r="C352" s="67"/>
      <c r="D352" s="74" t="s">
        <v>21</v>
      </c>
      <c r="E352" s="42"/>
      <c r="F352" s="42"/>
      <c r="G352" s="42"/>
      <c r="H352" s="22">
        <v>16706.599999999999</v>
      </c>
      <c r="I352" s="22">
        <v>37564.5</v>
      </c>
      <c r="J352" s="22">
        <v>37723.699999999997</v>
      </c>
      <c r="K352" s="22">
        <v>37772.699999999997</v>
      </c>
    </row>
    <row r="353" spans="1:11" ht="15.6" customHeight="1" x14ac:dyDescent="0.25">
      <c r="A353" s="61" t="s">
        <v>621</v>
      </c>
      <c r="B353" s="67"/>
      <c r="C353" s="63">
        <v>16</v>
      </c>
      <c r="D353" s="66"/>
      <c r="E353" s="42">
        <f>SUM(E354:E355)</f>
        <v>0</v>
      </c>
      <c r="F353" s="42">
        <f t="shared" ref="F353:H353" si="163">SUM(F354:F355)</f>
        <v>0</v>
      </c>
      <c r="G353" s="42">
        <f t="shared" si="163"/>
        <v>0</v>
      </c>
      <c r="H353" s="45">
        <f t="shared" si="163"/>
        <v>12493.800000000001</v>
      </c>
      <c r="I353" s="45">
        <f t="shared" ref="I353" si="164">SUM(I354:I355)</f>
        <v>31230.6</v>
      </c>
      <c r="J353" s="45">
        <f t="shared" ref="J353" si="165">SUM(J354:J355)</f>
        <v>31348.6</v>
      </c>
      <c r="K353" s="45">
        <f t="shared" ref="K353" si="166">SUM(K354:K355)</f>
        <v>31349.599999999999</v>
      </c>
    </row>
    <row r="354" spans="1:11" ht="32.25" customHeight="1" x14ac:dyDescent="0.25">
      <c r="A354" s="21" t="s">
        <v>622</v>
      </c>
      <c r="B354" s="67"/>
      <c r="C354" s="67"/>
      <c r="D354" s="74">
        <v>1602</v>
      </c>
      <c r="E354" s="42"/>
      <c r="F354" s="42"/>
      <c r="G354" s="42"/>
      <c r="H354" s="22">
        <v>587.70000000000005</v>
      </c>
      <c r="I354" s="22"/>
      <c r="J354" s="22"/>
      <c r="K354" s="22"/>
    </row>
    <row r="355" spans="1:11" ht="33" customHeight="1" x14ac:dyDescent="0.25">
      <c r="A355" s="21" t="s">
        <v>623</v>
      </c>
      <c r="B355" s="67"/>
      <c r="C355" s="67"/>
      <c r="D355" s="74">
        <v>1606</v>
      </c>
      <c r="E355" s="42"/>
      <c r="F355" s="42"/>
      <c r="G355" s="42"/>
      <c r="H355" s="22">
        <v>11906.1</v>
      </c>
      <c r="I355" s="22">
        <v>31230.6</v>
      </c>
      <c r="J355" s="22">
        <v>31348.6</v>
      </c>
      <c r="K355" s="22">
        <v>31349.599999999999</v>
      </c>
    </row>
    <row r="356" spans="1:11" ht="15.6" customHeight="1" x14ac:dyDescent="0.25">
      <c r="A356" s="61" t="s">
        <v>608</v>
      </c>
      <c r="B356" s="67"/>
      <c r="C356" s="63">
        <v>19</v>
      </c>
      <c r="D356" s="66"/>
      <c r="E356" s="42">
        <f>SUM(E357:E359)</f>
        <v>0</v>
      </c>
      <c r="F356" s="42">
        <f t="shared" ref="F356:H356" si="167">SUM(F357:F359)</f>
        <v>0</v>
      </c>
      <c r="G356" s="42">
        <f t="shared" si="167"/>
        <v>0</v>
      </c>
      <c r="H356" s="45">
        <f t="shared" si="167"/>
        <v>40250.5</v>
      </c>
      <c r="I356" s="45">
        <f t="shared" ref="I356" si="168">SUM(I357:I359)</f>
        <v>49892</v>
      </c>
      <c r="J356" s="45">
        <f t="shared" ref="J356" si="169">SUM(J357:J359)</f>
        <v>37370.800000000003</v>
      </c>
      <c r="K356" s="45">
        <f t="shared" ref="K356" si="170">SUM(K357:K359)</f>
        <v>37370.800000000003</v>
      </c>
    </row>
    <row r="357" spans="1:11" ht="27.75" customHeight="1" x14ac:dyDescent="0.25">
      <c r="A357" s="65" t="s">
        <v>487</v>
      </c>
      <c r="B357" s="67"/>
      <c r="C357" s="63"/>
      <c r="D357" s="66" t="s">
        <v>139</v>
      </c>
      <c r="E357" s="42"/>
      <c r="F357" s="42"/>
      <c r="G357" s="42"/>
      <c r="H357" s="22">
        <v>8747.7999999999993</v>
      </c>
      <c r="I357" s="22">
        <v>12532.6</v>
      </c>
      <c r="J357" s="22">
        <v>0</v>
      </c>
      <c r="K357" s="22">
        <v>0</v>
      </c>
    </row>
    <row r="358" spans="1:11" ht="15.6" customHeight="1" x14ac:dyDescent="0.25">
      <c r="A358" s="65" t="s">
        <v>624</v>
      </c>
      <c r="B358" s="67"/>
      <c r="C358" s="63"/>
      <c r="D358" s="66" t="s">
        <v>140</v>
      </c>
      <c r="E358" s="42"/>
      <c r="F358" s="42"/>
      <c r="G358" s="42"/>
      <c r="H358" s="22">
        <v>31251.4</v>
      </c>
      <c r="I358" s="22">
        <v>37359.4</v>
      </c>
      <c r="J358" s="22">
        <v>37370.800000000003</v>
      </c>
      <c r="K358" s="22">
        <v>37370.800000000003</v>
      </c>
    </row>
    <row r="359" spans="1:11" ht="15.6" customHeight="1" x14ac:dyDescent="0.25">
      <c r="A359" s="65" t="s">
        <v>462</v>
      </c>
      <c r="B359" s="67"/>
      <c r="C359" s="63"/>
      <c r="D359" s="66" t="s">
        <v>111</v>
      </c>
      <c r="E359" s="42"/>
      <c r="F359" s="42"/>
      <c r="G359" s="42"/>
      <c r="H359" s="22">
        <v>251.3</v>
      </c>
      <c r="I359" s="22"/>
      <c r="J359" s="22"/>
      <c r="K359" s="22"/>
    </row>
    <row r="360" spans="1:11" ht="15.6" customHeight="1" x14ac:dyDescent="0.25">
      <c r="A360" s="61" t="s">
        <v>423</v>
      </c>
      <c r="B360" s="67"/>
      <c r="C360" s="63">
        <v>50</v>
      </c>
      <c r="D360" s="22"/>
      <c r="E360" s="42">
        <f>SUM(E361:E361)</f>
        <v>0</v>
      </c>
      <c r="F360" s="42">
        <f t="shared" ref="F360:I360" si="171">SUM(F361:F361)</f>
        <v>0</v>
      </c>
      <c r="G360" s="42">
        <f t="shared" si="171"/>
        <v>0</v>
      </c>
      <c r="H360" s="45">
        <f t="shared" si="171"/>
        <v>39734.300000000003</v>
      </c>
      <c r="I360" s="45">
        <f t="shared" si="171"/>
        <v>70963.199999999997</v>
      </c>
      <c r="J360" s="45">
        <f t="shared" ref="J360" si="172">SUM(J361:J361)</f>
        <v>64150.400000000001</v>
      </c>
      <c r="K360" s="45">
        <f t="shared" ref="K360" si="173">SUM(K361:K361)</f>
        <v>63289.2</v>
      </c>
    </row>
    <row r="361" spans="1:11" ht="60" customHeight="1" x14ac:dyDescent="0.25">
      <c r="A361" s="21" t="s">
        <v>625</v>
      </c>
      <c r="B361" s="67"/>
      <c r="C361" s="67" t="s">
        <v>0</v>
      </c>
      <c r="D361" s="74">
        <v>5007</v>
      </c>
      <c r="E361" s="42"/>
      <c r="F361" s="42"/>
      <c r="G361" s="42"/>
      <c r="H361" s="22">
        <v>39734.300000000003</v>
      </c>
      <c r="I361" s="22">
        <v>70963.199999999997</v>
      </c>
      <c r="J361" s="22">
        <v>64150.400000000001</v>
      </c>
      <c r="K361" s="22">
        <v>63289.2</v>
      </c>
    </row>
    <row r="362" spans="1:11" ht="15.6" customHeight="1" x14ac:dyDescent="0.25">
      <c r="A362" s="61" t="s">
        <v>404</v>
      </c>
      <c r="B362" s="67"/>
      <c r="C362" s="63">
        <v>51</v>
      </c>
      <c r="D362" s="66"/>
      <c r="E362" s="42">
        <f>SUM(E363:E363)</f>
        <v>0</v>
      </c>
      <c r="F362" s="42">
        <f t="shared" ref="F362:K362" si="174">SUM(F363:F363)</f>
        <v>0</v>
      </c>
      <c r="G362" s="42">
        <f t="shared" si="174"/>
        <v>0</v>
      </c>
      <c r="H362" s="45">
        <f t="shared" si="174"/>
        <v>18533.7</v>
      </c>
      <c r="I362" s="45">
        <f t="shared" si="174"/>
        <v>38288.800000000003</v>
      </c>
      <c r="J362" s="45">
        <f t="shared" si="174"/>
        <v>38367.199999999997</v>
      </c>
      <c r="K362" s="45">
        <f t="shared" si="174"/>
        <v>38367.199999999997</v>
      </c>
    </row>
    <row r="363" spans="1:11" ht="31.5" customHeight="1" x14ac:dyDescent="0.2">
      <c r="A363" s="21" t="s">
        <v>469</v>
      </c>
      <c r="B363" s="35"/>
      <c r="C363" s="33"/>
      <c r="D363" s="33" t="s">
        <v>120</v>
      </c>
      <c r="E363" s="42"/>
      <c r="F363" s="42"/>
      <c r="G363" s="42"/>
      <c r="H363" s="22">
        <v>18533.7</v>
      </c>
      <c r="I363" s="22">
        <v>38288.800000000003</v>
      </c>
      <c r="J363" s="22">
        <v>38367.199999999997</v>
      </c>
      <c r="K363" s="22">
        <v>38367.199999999997</v>
      </c>
    </row>
    <row r="364" spans="1:11" ht="15" customHeight="1" x14ac:dyDescent="0.25">
      <c r="A364" s="61" t="s">
        <v>386</v>
      </c>
      <c r="B364" s="35"/>
      <c r="C364" s="63" t="s">
        <v>41</v>
      </c>
      <c r="D364" s="33"/>
      <c r="E364" s="42">
        <f>SUM(E365:E365)</f>
        <v>0</v>
      </c>
      <c r="F364" s="42">
        <f t="shared" ref="F364:K364" si="175">SUM(F365:F365)</f>
        <v>0</v>
      </c>
      <c r="G364" s="42">
        <f t="shared" si="175"/>
        <v>0</v>
      </c>
      <c r="H364" s="45">
        <f t="shared" si="175"/>
        <v>1120.4000000000001</v>
      </c>
      <c r="I364" s="45">
        <f t="shared" si="175"/>
        <v>1037</v>
      </c>
      <c r="J364" s="45">
        <f t="shared" si="175"/>
        <v>0</v>
      </c>
      <c r="K364" s="45">
        <f t="shared" si="175"/>
        <v>0</v>
      </c>
    </row>
    <row r="365" spans="1:11" ht="45.75" customHeight="1" x14ac:dyDescent="0.2">
      <c r="A365" s="21" t="s">
        <v>626</v>
      </c>
      <c r="B365" s="35"/>
      <c r="C365" s="33"/>
      <c r="D365" s="33" t="s">
        <v>141</v>
      </c>
      <c r="E365" s="42"/>
      <c r="F365" s="42"/>
      <c r="G365" s="42"/>
      <c r="H365" s="22">
        <v>1120.4000000000001</v>
      </c>
      <c r="I365" s="22">
        <v>1037</v>
      </c>
      <c r="J365" s="22">
        <v>0</v>
      </c>
      <c r="K365" s="22">
        <v>0</v>
      </c>
    </row>
    <row r="366" spans="1:11" ht="15" customHeight="1" x14ac:dyDescent="0.25">
      <c r="A366" s="61" t="s">
        <v>577</v>
      </c>
      <c r="B366" s="67"/>
      <c r="C366" s="63">
        <v>70</v>
      </c>
      <c r="D366" s="33"/>
      <c r="E366" s="42">
        <f>SUM(E367:E367)</f>
        <v>0</v>
      </c>
      <c r="F366" s="42">
        <f t="shared" ref="F366:K366" si="176">SUM(F367:F367)</f>
        <v>0</v>
      </c>
      <c r="G366" s="42">
        <f t="shared" si="176"/>
        <v>0</v>
      </c>
      <c r="H366" s="45">
        <f t="shared" si="176"/>
        <v>38561.5</v>
      </c>
      <c r="I366" s="45">
        <f t="shared" si="176"/>
        <v>91599</v>
      </c>
      <c r="J366" s="45">
        <f t="shared" si="176"/>
        <v>90342.8</v>
      </c>
      <c r="K366" s="45">
        <f t="shared" si="176"/>
        <v>90342.8</v>
      </c>
    </row>
    <row r="367" spans="1:11" ht="30" x14ac:dyDescent="0.2">
      <c r="A367" s="21" t="s">
        <v>576</v>
      </c>
      <c r="B367" s="35"/>
      <c r="C367" s="33"/>
      <c r="D367" s="33" t="s">
        <v>136</v>
      </c>
      <c r="E367" s="42"/>
      <c r="F367" s="42"/>
      <c r="G367" s="42"/>
      <c r="H367" s="22">
        <v>38561.5</v>
      </c>
      <c r="I367" s="22">
        <v>91599</v>
      </c>
      <c r="J367" s="22">
        <v>90342.8</v>
      </c>
      <c r="K367" s="22">
        <v>90342.8</v>
      </c>
    </row>
    <row r="368" spans="1:11" ht="16.5" customHeight="1" x14ac:dyDescent="0.25">
      <c r="A368" s="61" t="s">
        <v>627</v>
      </c>
      <c r="B368" s="35"/>
      <c r="C368" s="63" t="s">
        <v>26</v>
      </c>
      <c r="D368" s="33"/>
      <c r="E368" s="42">
        <f>SUM(E369:E369)</f>
        <v>0</v>
      </c>
      <c r="F368" s="42">
        <f t="shared" ref="F368:K368" si="177">SUM(F369:F369)</f>
        <v>0</v>
      </c>
      <c r="G368" s="42">
        <f t="shared" si="177"/>
        <v>0</v>
      </c>
      <c r="H368" s="45">
        <f t="shared" si="177"/>
        <v>418.2</v>
      </c>
      <c r="I368" s="45">
        <f t="shared" si="177"/>
        <v>1298.4000000000001</v>
      </c>
      <c r="J368" s="45">
        <f t="shared" si="177"/>
        <v>1298.4000000000001</v>
      </c>
      <c r="K368" s="45">
        <f t="shared" si="177"/>
        <v>1298.4000000000001</v>
      </c>
    </row>
    <row r="369" spans="1:11" ht="45.75" customHeight="1" x14ac:dyDescent="0.2">
      <c r="A369" s="21" t="s">
        <v>534</v>
      </c>
      <c r="B369" s="35"/>
      <c r="C369" s="33"/>
      <c r="D369" s="33" t="s">
        <v>165</v>
      </c>
      <c r="E369" s="42"/>
      <c r="F369" s="42"/>
      <c r="G369" s="42"/>
      <c r="H369" s="22">
        <v>418.2</v>
      </c>
      <c r="I369" s="22">
        <v>1298.4000000000001</v>
      </c>
      <c r="J369" s="22">
        <v>1298.4000000000001</v>
      </c>
      <c r="K369" s="22">
        <v>1298.4000000000001</v>
      </c>
    </row>
    <row r="370" spans="1:11" ht="16.5" customHeight="1" x14ac:dyDescent="0.25">
      <c r="A370" s="61" t="s">
        <v>628</v>
      </c>
      <c r="B370" s="35"/>
      <c r="C370" s="63" t="s">
        <v>169</v>
      </c>
      <c r="D370" s="33"/>
      <c r="E370" s="42">
        <f>SUM(E371:E373)</f>
        <v>0</v>
      </c>
      <c r="F370" s="42">
        <f t="shared" ref="F370:K370" si="178">SUM(F371:F373)</f>
        <v>0</v>
      </c>
      <c r="G370" s="42">
        <f t="shared" si="178"/>
        <v>0</v>
      </c>
      <c r="H370" s="45">
        <f t="shared" si="178"/>
        <v>79915.399999999994</v>
      </c>
      <c r="I370" s="45">
        <f t="shared" si="178"/>
        <v>180877.20000000004</v>
      </c>
      <c r="J370" s="45">
        <f t="shared" si="178"/>
        <v>188944.20000000004</v>
      </c>
      <c r="K370" s="45">
        <f t="shared" si="178"/>
        <v>176244.20000000004</v>
      </c>
    </row>
    <row r="371" spans="1:11" ht="30" x14ac:dyDescent="0.2">
      <c r="A371" s="21" t="s">
        <v>537</v>
      </c>
      <c r="B371" s="35"/>
      <c r="C371" s="63"/>
      <c r="D371" s="33" t="s">
        <v>170</v>
      </c>
      <c r="E371" s="42"/>
      <c r="F371" s="42"/>
      <c r="G371" s="42"/>
      <c r="H371" s="22">
        <v>2728.2</v>
      </c>
      <c r="I371" s="22">
        <v>3838.6</v>
      </c>
      <c r="J371" s="22">
        <v>3838.6</v>
      </c>
      <c r="K371" s="22">
        <v>3838.6</v>
      </c>
    </row>
    <row r="372" spans="1:11" ht="16.5" customHeight="1" x14ac:dyDescent="0.2">
      <c r="A372" s="21" t="s">
        <v>494</v>
      </c>
      <c r="B372" s="35"/>
      <c r="C372" s="63"/>
      <c r="D372" s="33" t="s">
        <v>171</v>
      </c>
      <c r="E372" s="42"/>
      <c r="F372" s="42"/>
      <c r="G372" s="42"/>
      <c r="H372" s="22">
        <v>67112.399999999994</v>
      </c>
      <c r="I372" s="22">
        <v>160934.40000000002</v>
      </c>
      <c r="J372" s="22">
        <v>169001.40000000002</v>
      </c>
      <c r="K372" s="22">
        <v>156301.40000000002</v>
      </c>
    </row>
    <row r="373" spans="1:11" ht="16.5" customHeight="1" x14ac:dyDescent="0.2">
      <c r="A373" s="21" t="s">
        <v>495</v>
      </c>
      <c r="B373" s="35"/>
      <c r="C373" s="63"/>
      <c r="D373" s="33" t="s">
        <v>172</v>
      </c>
      <c r="E373" s="42"/>
      <c r="F373" s="42"/>
      <c r="G373" s="42"/>
      <c r="H373" s="22">
        <v>10074.799999999999</v>
      </c>
      <c r="I373" s="22">
        <v>16104.2</v>
      </c>
      <c r="J373" s="22">
        <v>16104.2</v>
      </c>
      <c r="K373" s="22">
        <v>16104.2</v>
      </c>
    </row>
    <row r="374" spans="1:11" ht="16.5" customHeight="1" x14ac:dyDescent="0.25">
      <c r="A374" s="61" t="s">
        <v>602</v>
      </c>
      <c r="B374" s="35"/>
      <c r="C374" s="63">
        <v>88</v>
      </c>
      <c r="D374" s="33"/>
      <c r="E374" s="42">
        <f>SUM(E375:E386)</f>
        <v>0</v>
      </c>
      <c r="F374" s="42">
        <f t="shared" ref="F374:K374" si="179">SUM(F375:F386)</f>
        <v>0</v>
      </c>
      <c r="G374" s="42">
        <f t="shared" si="179"/>
        <v>0</v>
      </c>
      <c r="H374" s="45">
        <f t="shared" si="179"/>
        <v>679155.80000000016</v>
      </c>
      <c r="I374" s="45">
        <f t="shared" si="179"/>
        <v>2281748.9</v>
      </c>
      <c r="J374" s="45">
        <f t="shared" si="179"/>
        <v>2082764.1</v>
      </c>
      <c r="K374" s="45">
        <f t="shared" si="179"/>
        <v>2120322.4000000004</v>
      </c>
    </row>
    <row r="375" spans="1:11" ht="18" customHeight="1" x14ac:dyDescent="0.2">
      <c r="A375" s="21" t="s">
        <v>629</v>
      </c>
      <c r="B375" s="35"/>
      <c r="C375" s="63"/>
      <c r="D375" s="33" t="s">
        <v>145</v>
      </c>
      <c r="E375" s="42"/>
      <c r="F375" s="42"/>
      <c r="G375" s="42"/>
      <c r="H375" s="22">
        <v>47380</v>
      </c>
      <c r="I375" s="22">
        <v>106023.1</v>
      </c>
      <c r="J375" s="22">
        <v>22782.2</v>
      </c>
      <c r="K375" s="22">
        <v>22782.2</v>
      </c>
    </row>
    <row r="376" spans="1:11" ht="16.5" customHeight="1" x14ac:dyDescent="0.2">
      <c r="A376" s="21" t="s">
        <v>497</v>
      </c>
      <c r="B376" s="35"/>
      <c r="C376" s="63"/>
      <c r="D376" s="33" t="s">
        <v>146</v>
      </c>
      <c r="E376" s="42"/>
      <c r="F376" s="42"/>
      <c r="G376" s="42"/>
      <c r="H376" s="22">
        <v>3586.2</v>
      </c>
      <c r="I376" s="22">
        <v>12648.7</v>
      </c>
      <c r="J376" s="22">
        <v>12685.6</v>
      </c>
      <c r="K376" s="22">
        <v>12685.6</v>
      </c>
    </row>
    <row r="377" spans="1:11" ht="16.5" customHeight="1" x14ac:dyDescent="0.2">
      <c r="A377" s="21" t="s">
        <v>498</v>
      </c>
      <c r="B377" s="35"/>
      <c r="C377" s="63"/>
      <c r="D377" s="33" t="s">
        <v>147</v>
      </c>
      <c r="E377" s="42"/>
      <c r="F377" s="42"/>
      <c r="G377" s="42"/>
      <c r="H377" s="22">
        <v>11128</v>
      </c>
      <c r="I377" s="22">
        <v>29840.2</v>
      </c>
      <c r="J377" s="22">
        <v>30080.9</v>
      </c>
      <c r="K377" s="22">
        <v>30080.9</v>
      </c>
    </row>
    <row r="378" spans="1:11" ht="16.5" customHeight="1" x14ac:dyDescent="0.2">
      <c r="A378" s="21" t="s">
        <v>480</v>
      </c>
      <c r="B378" s="35"/>
      <c r="C378" s="63"/>
      <c r="D378" s="33" t="s">
        <v>121</v>
      </c>
      <c r="E378" s="42"/>
      <c r="F378" s="42"/>
      <c r="G378" s="42"/>
      <c r="H378" s="22">
        <v>57328.9</v>
      </c>
      <c r="I378" s="22">
        <v>149975</v>
      </c>
      <c r="J378" s="22">
        <v>150870.9</v>
      </c>
      <c r="K378" s="22">
        <v>150955.6</v>
      </c>
    </row>
    <row r="379" spans="1:11" ht="16.5" customHeight="1" x14ac:dyDescent="0.2">
      <c r="A379" s="21" t="s">
        <v>630</v>
      </c>
      <c r="B379" s="35"/>
      <c r="C379" s="63"/>
      <c r="D379" s="33" t="s">
        <v>148</v>
      </c>
      <c r="E379" s="42"/>
      <c r="F379" s="42"/>
      <c r="G379" s="42"/>
      <c r="H379" s="22">
        <v>163390.6</v>
      </c>
      <c r="I379" s="22">
        <v>474289</v>
      </c>
      <c r="J379" s="22">
        <v>476950.2</v>
      </c>
      <c r="K379" s="22">
        <v>479914.4</v>
      </c>
    </row>
    <row r="380" spans="1:11" ht="16.5" customHeight="1" x14ac:dyDescent="0.2">
      <c r="A380" s="21" t="s">
        <v>612</v>
      </c>
      <c r="B380" s="35"/>
      <c r="C380" s="63"/>
      <c r="D380" s="33" t="s">
        <v>122</v>
      </c>
      <c r="E380" s="42"/>
      <c r="F380" s="42"/>
      <c r="G380" s="42"/>
      <c r="H380" s="22">
        <v>123222.5</v>
      </c>
      <c r="I380" s="22">
        <v>405467.4</v>
      </c>
      <c r="J380" s="22">
        <v>393502.1</v>
      </c>
      <c r="K380" s="22">
        <v>389768.4</v>
      </c>
    </row>
    <row r="381" spans="1:11" ht="16.5" customHeight="1" x14ac:dyDescent="0.2">
      <c r="A381" s="21" t="s">
        <v>430</v>
      </c>
      <c r="B381" s="35"/>
      <c r="C381" s="63"/>
      <c r="D381" s="33" t="s">
        <v>31</v>
      </c>
      <c r="E381" s="42"/>
      <c r="F381" s="42"/>
      <c r="G381" s="42"/>
      <c r="H381" s="22">
        <v>212738.2</v>
      </c>
      <c r="I381" s="22">
        <v>923572.2</v>
      </c>
      <c r="J381" s="22">
        <v>829943.7</v>
      </c>
      <c r="K381" s="22">
        <v>888066.1</v>
      </c>
    </row>
    <row r="382" spans="1:11" ht="16.5" customHeight="1" x14ac:dyDescent="0.2">
      <c r="A382" s="21" t="s">
        <v>431</v>
      </c>
      <c r="B382" s="35"/>
      <c r="C382" s="63"/>
      <c r="D382" s="33" t="s">
        <v>32</v>
      </c>
      <c r="E382" s="42"/>
      <c r="F382" s="42"/>
      <c r="G382" s="42"/>
      <c r="H382" s="22">
        <v>6175.4</v>
      </c>
      <c r="I382" s="22">
        <v>17544.599999999999</v>
      </c>
      <c r="J382" s="22">
        <v>15647.8</v>
      </c>
      <c r="K382" s="22">
        <v>15647.8</v>
      </c>
    </row>
    <row r="383" spans="1:11" ht="16.5" customHeight="1" x14ac:dyDescent="0.2">
      <c r="A383" s="21" t="s">
        <v>482</v>
      </c>
      <c r="B383" s="35"/>
      <c r="C383" s="63"/>
      <c r="D383" s="33" t="s">
        <v>123</v>
      </c>
      <c r="E383" s="42"/>
      <c r="F383" s="42"/>
      <c r="G383" s="42"/>
      <c r="H383" s="22">
        <v>10053.9</v>
      </c>
      <c r="I383" s="22">
        <v>18758.099999999999</v>
      </c>
      <c r="J383" s="22">
        <v>17161.099999999999</v>
      </c>
      <c r="K383" s="22">
        <v>17361.099999999999</v>
      </c>
    </row>
    <row r="384" spans="1:11" ht="16.5" customHeight="1" x14ac:dyDescent="0.2">
      <c r="A384" s="21" t="s">
        <v>503</v>
      </c>
      <c r="B384" s="35"/>
      <c r="C384" s="63"/>
      <c r="D384" s="33" t="s">
        <v>124</v>
      </c>
      <c r="E384" s="42"/>
      <c r="F384" s="42"/>
      <c r="G384" s="42"/>
      <c r="H384" s="22">
        <v>14191.300000000001</v>
      </c>
      <c r="I384" s="22">
        <v>36994.6</v>
      </c>
      <c r="J384" s="22">
        <v>37158.6</v>
      </c>
      <c r="K384" s="22">
        <v>37158.6</v>
      </c>
    </row>
    <row r="385" spans="1:11" ht="16.5" customHeight="1" x14ac:dyDescent="0.2">
      <c r="A385" s="21" t="s">
        <v>366</v>
      </c>
      <c r="B385" s="35"/>
      <c r="C385" s="63"/>
      <c r="D385" s="33" t="s">
        <v>149</v>
      </c>
      <c r="E385" s="42"/>
      <c r="F385" s="42"/>
      <c r="G385" s="42"/>
      <c r="H385" s="22">
        <v>21407.9</v>
      </c>
      <c r="I385" s="22">
        <v>86131.3</v>
      </c>
      <c r="J385" s="22">
        <v>76631.3</v>
      </c>
      <c r="K385" s="22">
        <v>56631.3</v>
      </c>
    </row>
    <row r="386" spans="1:11" ht="15.6" customHeight="1" x14ac:dyDescent="0.25">
      <c r="A386" s="21" t="s">
        <v>536</v>
      </c>
      <c r="B386" s="67"/>
      <c r="C386" s="67"/>
      <c r="D386" s="67" t="s">
        <v>150</v>
      </c>
      <c r="E386" s="42"/>
      <c r="F386" s="42"/>
      <c r="G386" s="42"/>
      <c r="H386" s="22">
        <v>8552.9</v>
      </c>
      <c r="I386" s="22">
        <v>20504.7</v>
      </c>
      <c r="J386" s="22">
        <v>19349.7</v>
      </c>
      <c r="K386" s="22">
        <v>19270.400000000001</v>
      </c>
    </row>
    <row r="387" spans="1:11" ht="22.5" customHeight="1" x14ac:dyDescent="0.2">
      <c r="A387" s="58" t="s">
        <v>587</v>
      </c>
      <c r="B387" s="106" t="s">
        <v>586</v>
      </c>
      <c r="C387" s="59"/>
      <c r="D387" s="15"/>
      <c r="E387" s="46">
        <f>E388+E390</f>
        <v>0</v>
      </c>
      <c r="F387" s="46">
        <f t="shared" ref="F387:K387" si="180">F388+F390</f>
        <v>0</v>
      </c>
      <c r="G387" s="46">
        <f t="shared" si="180"/>
        <v>0</v>
      </c>
      <c r="H387" s="46">
        <f t="shared" si="180"/>
        <v>189987.30000000002</v>
      </c>
      <c r="I387" s="46">
        <f t="shared" si="180"/>
        <v>428847.40000000008</v>
      </c>
      <c r="J387" s="46">
        <f t="shared" si="180"/>
        <v>435872.60000000003</v>
      </c>
      <c r="K387" s="46">
        <f t="shared" si="180"/>
        <v>436532.80000000005</v>
      </c>
    </row>
    <row r="388" spans="1:11" ht="15.6" customHeight="1" x14ac:dyDescent="0.25">
      <c r="A388" s="61" t="s">
        <v>346</v>
      </c>
      <c r="B388" s="67"/>
      <c r="C388" s="63" t="s">
        <v>20</v>
      </c>
      <c r="D388" s="66"/>
      <c r="E388" s="42">
        <f>SUM(E389)</f>
        <v>0</v>
      </c>
      <c r="F388" s="42">
        <f t="shared" ref="F388:H388" si="181">SUM(F389)</f>
        <v>0</v>
      </c>
      <c r="G388" s="42">
        <f t="shared" si="181"/>
        <v>0</v>
      </c>
      <c r="H388" s="45">
        <f t="shared" si="181"/>
        <v>2465.1</v>
      </c>
      <c r="I388" s="45">
        <f t="shared" ref="I388" si="182">SUM(I389)</f>
        <v>5800</v>
      </c>
      <c r="J388" s="45">
        <f t="shared" ref="J388" si="183">SUM(J389)</f>
        <v>5802.5</v>
      </c>
      <c r="K388" s="45">
        <f t="shared" ref="K388" si="184">SUM(K389)</f>
        <v>5802.5</v>
      </c>
    </row>
    <row r="389" spans="1:11" ht="15.6" customHeight="1" x14ac:dyDescent="0.25">
      <c r="A389" s="65" t="s">
        <v>620</v>
      </c>
      <c r="B389" s="67"/>
      <c r="C389" s="67"/>
      <c r="D389" s="74" t="s">
        <v>21</v>
      </c>
      <c r="E389" s="42"/>
      <c r="F389" s="42"/>
      <c r="G389" s="42"/>
      <c r="H389" s="22">
        <v>2465.1</v>
      </c>
      <c r="I389" s="22">
        <v>5800</v>
      </c>
      <c r="J389" s="22">
        <v>5802.5</v>
      </c>
      <c r="K389" s="22">
        <v>5802.5</v>
      </c>
    </row>
    <row r="390" spans="1:11" ht="15.6" customHeight="1" x14ac:dyDescent="0.25">
      <c r="A390" s="61" t="s">
        <v>631</v>
      </c>
      <c r="B390" s="67"/>
      <c r="C390" s="63">
        <v>85</v>
      </c>
      <c r="D390" s="66"/>
      <c r="E390" s="42">
        <f>SUM(E391:E395)</f>
        <v>0</v>
      </c>
      <c r="F390" s="42">
        <f t="shared" ref="F390:K390" si="185">SUM(F391:F395)</f>
        <v>0</v>
      </c>
      <c r="G390" s="42">
        <f t="shared" si="185"/>
        <v>0</v>
      </c>
      <c r="H390" s="45">
        <f t="shared" si="185"/>
        <v>187522.2</v>
      </c>
      <c r="I390" s="45">
        <f t="shared" si="185"/>
        <v>423047.40000000008</v>
      </c>
      <c r="J390" s="45">
        <f t="shared" si="185"/>
        <v>430070.10000000003</v>
      </c>
      <c r="K390" s="45">
        <f t="shared" si="185"/>
        <v>430730.30000000005</v>
      </c>
    </row>
    <row r="391" spans="1:11" ht="15.6" customHeight="1" x14ac:dyDescent="0.25">
      <c r="A391" s="65" t="s">
        <v>632</v>
      </c>
      <c r="B391" s="67"/>
      <c r="C391" s="63"/>
      <c r="D391" s="66" t="s">
        <v>151</v>
      </c>
      <c r="E391" s="42"/>
      <c r="F391" s="42"/>
      <c r="G391" s="42"/>
      <c r="H391" s="22">
        <v>4031</v>
      </c>
      <c r="I391" s="22">
        <v>14592.2</v>
      </c>
      <c r="J391" s="22">
        <v>12776.3</v>
      </c>
      <c r="K391" s="22">
        <v>12461.3</v>
      </c>
    </row>
    <row r="392" spans="1:11" ht="15.6" customHeight="1" x14ac:dyDescent="0.25">
      <c r="A392" s="65" t="s">
        <v>491</v>
      </c>
      <c r="B392" s="67"/>
      <c r="C392" s="63"/>
      <c r="D392" s="66" t="s">
        <v>143</v>
      </c>
      <c r="E392" s="42"/>
      <c r="F392" s="42"/>
      <c r="G392" s="42"/>
      <c r="H392" s="22">
        <v>130808.2</v>
      </c>
      <c r="I392" s="22">
        <v>278582.40000000002</v>
      </c>
      <c r="J392" s="22">
        <v>275604.60000000003</v>
      </c>
      <c r="K392" s="22">
        <v>275394.60000000003</v>
      </c>
    </row>
    <row r="393" spans="1:11" ht="31.5" customHeight="1" x14ac:dyDescent="0.25">
      <c r="A393" s="65" t="s">
        <v>633</v>
      </c>
      <c r="B393" s="67"/>
      <c r="C393" s="63"/>
      <c r="D393" s="74" t="s">
        <v>152</v>
      </c>
      <c r="E393" s="42"/>
      <c r="F393" s="42"/>
      <c r="G393" s="42"/>
      <c r="H393" s="22">
        <v>37034.300000000003</v>
      </c>
      <c r="I393" s="22">
        <v>110421.99999999999</v>
      </c>
      <c r="J393" s="22">
        <v>122230.79999999999</v>
      </c>
      <c r="K393" s="22">
        <v>123415.99999999999</v>
      </c>
    </row>
    <row r="394" spans="1:11" ht="15.6" customHeight="1" x14ac:dyDescent="0.25">
      <c r="A394" s="65" t="s">
        <v>634</v>
      </c>
      <c r="B394" s="67"/>
      <c r="C394" s="63"/>
      <c r="D394" s="66" t="s">
        <v>144</v>
      </c>
      <c r="E394" s="42"/>
      <c r="F394" s="42"/>
      <c r="G394" s="42"/>
      <c r="H394" s="22">
        <v>6225.6</v>
      </c>
      <c r="I394" s="22">
        <v>7409.4</v>
      </c>
      <c r="J394" s="22">
        <v>7409.4</v>
      </c>
      <c r="K394" s="22">
        <v>7409.4</v>
      </c>
    </row>
    <row r="395" spans="1:11" ht="15.6" customHeight="1" x14ac:dyDescent="0.25">
      <c r="A395" s="65" t="s">
        <v>493</v>
      </c>
      <c r="B395" s="67"/>
      <c r="C395" s="63"/>
      <c r="D395" s="66" t="s">
        <v>153</v>
      </c>
      <c r="E395" s="42"/>
      <c r="F395" s="42"/>
      <c r="G395" s="42"/>
      <c r="H395" s="22">
        <v>9423.1</v>
      </c>
      <c r="I395" s="22">
        <v>12041.4</v>
      </c>
      <c r="J395" s="22">
        <v>12049</v>
      </c>
      <c r="K395" s="22">
        <v>12049</v>
      </c>
    </row>
    <row r="396" spans="1:11" ht="21" customHeight="1" x14ac:dyDescent="0.2">
      <c r="A396" s="58" t="s">
        <v>589</v>
      </c>
      <c r="B396" s="106" t="s">
        <v>588</v>
      </c>
      <c r="C396" s="59"/>
      <c r="D396" s="15"/>
      <c r="E396" s="46">
        <f>E397+E399</f>
        <v>0</v>
      </c>
      <c r="F396" s="46">
        <f t="shared" ref="F396:K396" si="186">F397+F399</f>
        <v>0</v>
      </c>
      <c r="G396" s="46">
        <f t="shared" si="186"/>
        <v>0</v>
      </c>
      <c r="H396" s="46">
        <f t="shared" si="186"/>
        <v>543856.5</v>
      </c>
      <c r="I396" s="46">
        <f t="shared" si="186"/>
        <v>1682373.9</v>
      </c>
      <c r="J396" s="46">
        <f t="shared" si="186"/>
        <v>1574351.7000000002</v>
      </c>
      <c r="K396" s="46">
        <f t="shared" si="186"/>
        <v>1421098.1</v>
      </c>
    </row>
    <row r="397" spans="1:11" ht="15.6" customHeight="1" x14ac:dyDescent="0.25">
      <c r="A397" s="61" t="s">
        <v>423</v>
      </c>
      <c r="B397" s="67"/>
      <c r="C397" s="63">
        <v>50</v>
      </c>
      <c r="D397" s="66"/>
      <c r="E397" s="42">
        <f>SUM(E398)</f>
        <v>0</v>
      </c>
      <c r="F397" s="42">
        <f t="shared" ref="F397:K397" si="187">SUM(F398)</f>
        <v>0</v>
      </c>
      <c r="G397" s="42">
        <f t="shared" si="187"/>
        <v>0</v>
      </c>
      <c r="H397" s="45">
        <f t="shared" si="187"/>
        <v>20193.7</v>
      </c>
      <c r="I397" s="45">
        <f t="shared" si="187"/>
        <v>63264.1</v>
      </c>
      <c r="J397" s="45">
        <f t="shared" si="187"/>
        <v>63466.6</v>
      </c>
      <c r="K397" s="45">
        <f t="shared" si="187"/>
        <v>63466.6</v>
      </c>
    </row>
    <row r="398" spans="1:11" ht="15.6" customHeight="1" x14ac:dyDescent="0.25">
      <c r="A398" s="65" t="s">
        <v>635</v>
      </c>
      <c r="B398" s="67"/>
      <c r="C398" s="67"/>
      <c r="D398" s="66">
        <v>5003</v>
      </c>
      <c r="E398" s="42"/>
      <c r="F398" s="42"/>
      <c r="G398" s="42"/>
      <c r="H398" s="22">
        <v>20193.7</v>
      </c>
      <c r="I398" s="22">
        <v>63264.1</v>
      </c>
      <c r="J398" s="22">
        <v>63466.6</v>
      </c>
      <c r="K398" s="22">
        <v>63466.6</v>
      </c>
    </row>
    <row r="399" spans="1:11" ht="15.6" customHeight="1" x14ac:dyDescent="0.25">
      <c r="A399" s="61" t="s">
        <v>636</v>
      </c>
      <c r="B399" s="67"/>
      <c r="C399" s="63">
        <v>90</v>
      </c>
      <c r="D399" s="66"/>
      <c r="E399" s="42">
        <f>SUM(E400:E409)</f>
        <v>0</v>
      </c>
      <c r="F399" s="42">
        <f t="shared" ref="F399:K399" si="188">SUM(F400:F409)</f>
        <v>0</v>
      </c>
      <c r="G399" s="42">
        <f t="shared" si="188"/>
        <v>0</v>
      </c>
      <c r="H399" s="45">
        <f t="shared" si="188"/>
        <v>523662.8</v>
      </c>
      <c r="I399" s="45">
        <f t="shared" si="188"/>
        <v>1619109.7999999998</v>
      </c>
      <c r="J399" s="45">
        <f t="shared" si="188"/>
        <v>1510885.1</v>
      </c>
      <c r="K399" s="45">
        <f t="shared" si="188"/>
        <v>1357631.5</v>
      </c>
    </row>
    <row r="400" spans="1:11" ht="15" customHeight="1" x14ac:dyDescent="0.25">
      <c r="A400" s="65" t="s">
        <v>637</v>
      </c>
      <c r="B400" s="67"/>
      <c r="C400" s="63"/>
      <c r="D400" s="66" t="s">
        <v>155</v>
      </c>
      <c r="E400" s="42"/>
      <c r="F400" s="42"/>
      <c r="G400" s="42"/>
      <c r="H400" s="22">
        <v>7218.1</v>
      </c>
      <c r="I400" s="22">
        <v>20798.3</v>
      </c>
      <c r="J400" s="22">
        <v>20368.3</v>
      </c>
      <c r="K400" s="22">
        <v>20591.5</v>
      </c>
    </row>
    <row r="401" spans="1:11" ht="15.6" customHeight="1" x14ac:dyDescent="0.25">
      <c r="A401" s="65" t="s">
        <v>638</v>
      </c>
      <c r="B401" s="67"/>
      <c r="C401" s="63"/>
      <c r="D401" s="66" t="s">
        <v>73</v>
      </c>
      <c r="E401" s="42"/>
      <c r="F401" s="42"/>
      <c r="G401" s="42"/>
      <c r="H401" s="22">
        <v>82686.5</v>
      </c>
      <c r="I401" s="22">
        <v>195259.3</v>
      </c>
      <c r="J401" s="22">
        <v>199360.8</v>
      </c>
      <c r="K401" s="22">
        <v>199360.8</v>
      </c>
    </row>
    <row r="402" spans="1:11" ht="15.6" customHeight="1" x14ac:dyDescent="0.25">
      <c r="A402" s="65" t="s">
        <v>440</v>
      </c>
      <c r="B402" s="67"/>
      <c r="C402" s="63"/>
      <c r="D402" s="66" t="s">
        <v>125</v>
      </c>
      <c r="E402" s="42"/>
      <c r="F402" s="42"/>
      <c r="G402" s="42"/>
      <c r="H402" s="22">
        <v>27410.3</v>
      </c>
      <c r="I402" s="22">
        <v>70198.5</v>
      </c>
      <c r="J402" s="22">
        <v>71540.399999999994</v>
      </c>
      <c r="K402" s="22">
        <v>71575.600000000006</v>
      </c>
    </row>
    <row r="403" spans="1:11" ht="15.6" customHeight="1" x14ac:dyDescent="0.25">
      <c r="A403" s="65" t="s">
        <v>639</v>
      </c>
      <c r="B403" s="67"/>
      <c r="C403" s="63"/>
      <c r="D403" s="66" t="s">
        <v>156</v>
      </c>
      <c r="E403" s="42"/>
      <c r="F403" s="42"/>
      <c r="G403" s="42"/>
      <c r="H403" s="22">
        <v>23257.7</v>
      </c>
      <c r="I403" s="22">
        <v>41635.9</v>
      </c>
      <c r="J403" s="22">
        <v>51113.2</v>
      </c>
      <c r="K403" s="22">
        <v>52502.1</v>
      </c>
    </row>
    <row r="404" spans="1:11" ht="15.6" customHeight="1" x14ac:dyDescent="0.25">
      <c r="A404" s="65" t="s">
        <v>640</v>
      </c>
      <c r="B404" s="67"/>
      <c r="C404" s="63"/>
      <c r="D404" s="66" t="s">
        <v>157</v>
      </c>
      <c r="E404" s="42"/>
      <c r="F404" s="42"/>
      <c r="G404" s="42"/>
      <c r="H404" s="22">
        <v>75.400000000000006</v>
      </c>
      <c r="I404" s="22">
        <v>177999.7</v>
      </c>
      <c r="J404" s="22">
        <v>181538.4</v>
      </c>
      <c r="K404" s="22">
        <v>181585.4</v>
      </c>
    </row>
    <row r="405" spans="1:11" ht="15.6" customHeight="1" x14ac:dyDescent="0.25">
      <c r="A405" s="65" t="s">
        <v>641</v>
      </c>
      <c r="B405" s="67"/>
      <c r="C405" s="63"/>
      <c r="D405" s="66" t="s">
        <v>74</v>
      </c>
      <c r="E405" s="42"/>
      <c r="F405" s="42"/>
      <c r="G405" s="42"/>
      <c r="H405" s="22">
        <v>85258.7</v>
      </c>
      <c r="I405" s="22">
        <v>190551</v>
      </c>
      <c r="J405" s="22">
        <v>140450.6</v>
      </c>
      <c r="K405" s="22">
        <v>143155.6</v>
      </c>
    </row>
    <row r="406" spans="1:11" ht="15.6" customHeight="1" x14ac:dyDescent="0.25">
      <c r="A406" s="65" t="s">
        <v>642</v>
      </c>
      <c r="B406" s="67"/>
      <c r="C406" s="67"/>
      <c r="D406" s="66" t="s">
        <v>158</v>
      </c>
      <c r="E406" s="42"/>
      <c r="F406" s="42"/>
      <c r="G406" s="42"/>
      <c r="H406" s="22">
        <v>74986</v>
      </c>
      <c r="I406" s="22">
        <v>10179.5</v>
      </c>
      <c r="J406" s="22">
        <v>10281</v>
      </c>
      <c r="K406" s="22">
        <v>10491</v>
      </c>
    </row>
    <row r="407" spans="1:11" ht="15.6" customHeight="1" x14ac:dyDescent="0.25">
      <c r="A407" s="65" t="s">
        <v>643</v>
      </c>
      <c r="B407" s="67"/>
      <c r="C407" s="67"/>
      <c r="D407" s="66" t="s">
        <v>159</v>
      </c>
      <c r="E407" s="42"/>
      <c r="F407" s="42"/>
      <c r="G407" s="42"/>
      <c r="H407" s="22">
        <v>4152.3</v>
      </c>
      <c r="I407" s="22">
        <v>906947.1</v>
      </c>
      <c r="J407" s="22">
        <v>830642.4</v>
      </c>
      <c r="K407" s="22">
        <v>672782.3</v>
      </c>
    </row>
    <row r="408" spans="1:11" ht="15.6" customHeight="1" x14ac:dyDescent="0.25">
      <c r="A408" s="65" t="s">
        <v>657</v>
      </c>
      <c r="B408" s="67"/>
      <c r="C408" s="67"/>
      <c r="D408" s="66" t="s">
        <v>160</v>
      </c>
      <c r="E408" s="42"/>
      <c r="F408" s="42"/>
      <c r="G408" s="42"/>
      <c r="H408" s="22">
        <v>214477.1</v>
      </c>
      <c r="I408" s="22">
        <v>5540.5</v>
      </c>
      <c r="J408" s="22">
        <v>5590</v>
      </c>
      <c r="K408" s="22">
        <v>5587.2</v>
      </c>
    </row>
    <row r="409" spans="1:11" ht="15.6" customHeight="1" x14ac:dyDescent="0.25">
      <c r="A409" s="65" t="s">
        <v>644</v>
      </c>
      <c r="B409" s="67"/>
      <c r="C409" s="67"/>
      <c r="D409" s="66" t="s">
        <v>161</v>
      </c>
      <c r="E409" s="42"/>
      <c r="F409" s="42"/>
      <c r="G409" s="42"/>
      <c r="H409" s="22">
        <v>4140.7</v>
      </c>
      <c r="I409" s="22"/>
      <c r="J409" s="22"/>
      <c r="K409" s="22"/>
    </row>
    <row r="410" spans="1:11" ht="23.25" customHeight="1" x14ac:dyDescent="0.2">
      <c r="A410" s="58" t="s">
        <v>286</v>
      </c>
      <c r="B410" s="106" t="s">
        <v>590</v>
      </c>
      <c r="C410" s="59"/>
      <c r="D410" s="15"/>
      <c r="E410" s="46">
        <f>E411+E413+E424+E430</f>
        <v>0</v>
      </c>
      <c r="F410" s="46">
        <f t="shared" ref="F410:K410" si="189">F411+F413+F424+F430</f>
        <v>0</v>
      </c>
      <c r="G410" s="46">
        <f t="shared" si="189"/>
        <v>0</v>
      </c>
      <c r="H410" s="46">
        <f t="shared" si="189"/>
        <v>1019750.5</v>
      </c>
      <c r="I410" s="46">
        <f t="shared" si="189"/>
        <v>2911926.8</v>
      </c>
      <c r="J410" s="46">
        <f t="shared" si="189"/>
        <v>3605687.4</v>
      </c>
      <c r="K410" s="46">
        <f t="shared" si="189"/>
        <v>3349204.9000000004</v>
      </c>
    </row>
    <row r="411" spans="1:11" ht="15.6" customHeight="1" x14ac:dyDescent="0.25">
      <c r="A411" s="61" t="s">
        <v>608</v>
      </c>
      <c r="B411" s="67"/>
      <c r="C411" s="63">
        <v>19</v>
      </c>
      <c r="D411" s="66"/>
      <c r="E411" s="42">
        <f>SUM(E412)</f>
        <v>0</v>
      </c>
      <c r="F411" s="42">
        <f t="shared" ref="F411:K411" si="190">SUM(F412)</f>
        <v>0</v>
      </c>
      <c r="G411" s="42">
        <f t="shared" si="190"/>
        <v>0</v>
      </c>
      <c r="H411" s="45">
        <f t="shared" si="190"/>
        <v>0.3</v>
      </c>
      <c r="I411" s="45">
        <f t="shared" si="190"/>
        <v>0</v>
      </c>
      <c r="J411" s="45">
        <f t="shared" si="190"/>
        <v>0</v>
      </c>
      <c r="K411" s="45">
        <f t="shared" si="190"/>
        <v>0</v>
      </c>
    </row>
    <row r="412" spans="1:11" ht="29.25" customHeight="1" x14ac:dyDescent="0.25">
      <c r="A412" s="65" t="s">
        <v>487</v>
      </c>
      <c r="B412" s="67"/>
      <c r="C412" s="67"/>
      <c r="D412" s="107">
        <v>1901</v>
      </c>
      <c r="E412" s="42"/>
      <c r="F412" s="42"/>
      <c r="G412" s="42"/>
      <c r="H412" s="22">
        <v>0.3</v>
      </c>
      <c r="I412" s="22"/>
      <c r="J412" s="22"/>
      <c r="K412" s="22"/>
    </row>
    <row r="413" spans="1:11" ht="15.6" customHeight="1" x14ac:dyDescent="0.25">
      <c r="A413" s="61" t="s">
        <v>627</v>
      </c>
      <c r="B413" s="67"/>
      <c r="C413" s="63">
        <v>80</v>
      </c>
      <c r="D413" s="66"/>
      <c r="E413" s="45">
        <f t="shared" ref="E413:G413" si="191">E414+E415+E416+E417+E418+E419+E420+E422</f>
        <v>0</v>
      </c>
      <c r="F413" s="45">
        <f t="shared" si="191"/>
        <v>0</v>
      </c>
      <c r="G413" s="45">
        <f t="shared" si="191"/>
        <v>0</v>
      </c>
      <c r="H413" s="45">
        <f>H414+H415+H416+H417+H418+H419+H420+H422</f>
        <v>903933.89999999991</v>
      </c>
      <c r="I413" s="45">
        <f t="shared" ref="I413:K413" si="192">I414+I415+I416+I417+I418+I419+I420+I422</f>
        <v>2572999.7999999998</v>
      </c>
      <c r="J413" s="45">
        <f t="shared" si="192"/>
        <v>3264700.8</v>
      </c>
      <c r="K413" s="45">
        <f t="shared" si="192"/>
        <v>3005926.7</v>
      </c>
    </row>
    <row r="414" spans="1:11" ht="15.6" customHeight="1" x14ac:dyDescent="0.25">
      <c r="A414" s="65" t="s">
        <v>645</v>
      </c>
      <c r="B414" s="67"/>
      <c r="C414" s="67"/>
      <c r="D414" s="66" t="s">
        <v>163</v>
      </c>
      <c r="E414" s="42"/>
      <c r="F414" s="42"/>
      <c r="G414" s="42"/>
      <c r="H414" s="22">
        <v>9666.9</v>
      </c>
      <c r="I414" s="22">
        <v>13366.1</v>
      </c>
      <c r="J414" s="22">
        <v>13590.2</v>
      </c>
      <c r="K414" s="22">
        <v>13470.3</v>
      </c>
    </row>
    <row r="415" spans="1:11" ht="15.6" customHeight="1" x14ac:dyDescent="0.25">
      <c r="A415" s="65" t="s">
        <v>427</v>
      </c>
      <c r="B415" s="67"/>
      <c r="C415" s="67"/>
      <c r="D415" s="66" t="s">
        <v>27</v>
      </c>
      <c r="E415" s="42"/>
      <c r="F415" s="42"/>
      <c r="G415" s="42"/>
      <c r="H415" s="22">
        <v>105222.7</v>
      </c>
      <c r="I415" s="22">
        <v>256324.7</v>
      </c>
      <c r="J415" s="22">
        <v>258031.3</v>
      </c>
      <c r="K415" s="22">
        <v>258370.4</v>
      </c>
    </row>
    <row r="416" spans="1:11" ht="15.6" customHeight="1" x14ac:dyDescent="0.25">
      <c r="A416" s="65" t="s">
        <v>646</v>
      </c>
      <c r="B416" s="67"/>
      <c r="C416" s="67"/>
      <c r="D416" s="66" t="s">
        <v>164</v>
      </c>
      <c r="E416" s="42"/>
      <c r="F416" s="42"/>
      <c r="G416" s="42"/>
      <c r="H416" s="22">
        <v>3318</v>
      </c>
      <c r="I416" s="22">
        <v>8999.7999999999993</v>
      </c>
      <c r="J416" s="22">
        <v>9051.5</v>
      </c>
      <c r="K416" s="22">
        <v>9060.4</v>
      </c>
    </row>
    <row r="417" spans="1:11" ht="27.75" customHeight="1" x14ac:dyDescent="0.25">
      <c r="A417" s="65" t="s">
        <v>490</v>
      </c>
      <c r="B417" s="67"/>
      <c r="C417" s="67"/>
      <c r="D417" s="74" t="s">
        <v>165</v>
      </c>
      <c r="E417" s="42"/>
      <c r="F417" s="42"/>
      <c r="G417" s="42"/>
      <c r="H417" s="22">
        <v>4958.3999999999996</v>
      </c>
      <c r="I417" s="22">
        <v>6997.2</v>
      </c>
      <c r="J417" s="22">
        <v>6864.2</v>
      </c>
      <c r="K417" s="22">
        <v>6864.2</v>
      </c>
    </row>
    <row r="418" spans="1:11" ht="15.6" customHeight="1" x14ac:dyDescent="0.25">
      <c r="A418" s="65" t="s">
        <v>647</v>
      </c>
      <c r="B418" s="67"/>
      <c r="C418" s="67"/>
      <c r="D418" s="66" t="s">
        <v>28</v>
      </c>
      <c r="E418" s="42"/>
      <c r="F418" s="42"/>
      <c r="G418" s="42"/>
      <c r="H418" s="22">
        <v>76250.3</v>
      </c>
      <c r="I418" s="22">
        <v>197519.6</v>
      </c>
      <c r="J418" s="22">
        <v>207332.5</v>
      </c>
      <c r="K418" s="22">
        <v>209574.5</v>
      </c>
    </row>
    <row r="419" spans="1:11" ht="15.6" customHeight="1" x14ac:dyDescent="0.25">
      <c r="A419" s="65" t="s">
        <v>648</v>
      </c>
      <c r="B419" s="67"/>
      <c r="C419" s="67"/>
      <c r="D419" s="66" t="s">
        <v>166</v>
      </c>
      <c r="E419" s="42"/>
      <c r="F419" s="42"/>
      <c r="G419" s="42"/>
      <c r="H419" s="22">
        <v>17849.899999999998</v>
      </c>
      <c r="I419" s="22">
        <v>55683.6</v>
      </c>
      <c r="J419" s="22">
        <v>56052</v>
      </c>
      <c r="K419" s="22">
        <v>56191.5</v>
      </c>
    </row>
    <row r="420" spans="1:11" ht="32.25" customHeight="1" x14ac:dyDescent="0.25">
      <c r="A420" s="65" t="s">
        <v>429</v>
      </c>
      <c r="B420" s="67"/>
      <c r="C420" s="67"/>
      <c r="D420" s="74" t="s">
        <v>29</v>
      </c>
      <c r="E420" s="42"/>
      <c r="F420" s="42"/>
      <c r="G420" s="42"/>
      <c r="H420" s="22">
        <v>279653.39999999997</v>
      </c>
      <c r="I420" s="22">
        <v>565335.6</v>
      </c>
      <c r="J420" s="22">
        <v>551627.30000000005</v>
      </c>
      <c r="K420" s="22">
        <v>428043.6</v>
      </c>
    </row>
    <row r="421" spans="1:11" ht="32.25" customHeight="1" x14ac:dyDescent="0.25">
      <c r="A421" s="37" t="s">
        <v>652</v>
      </c>
      <c r="B421" s="67"/>
      <c r="C421" s="67"/>
      <c r="D421" s="74"/>
      <c r="E421" s="42"/>
      <c r="F421" s="42"/>
      <c r="G421" s="42"/>
      <c r="H421" s="22">
        <v>661.2</v>
      </c>
      <c r="I421" s="22">
        <v>1322.5</v>
      </c>
      <c r="J421" s="22">
        <v>1322.5</v>
      </c>
      <c r="K421" s="22"/>
    </row>
    <row r="422" spans="1:11" ht="30" customHeight="1" x14ac:dyDescent="0.25">
      <c r="A422" s="65" t="s">
        <v>510</v>
      </c>
      <c r="B422" s="67"/>
      <c r="C422" s="67"/>
      <c r="D422" s="74">
        <v>8019</v>
      </c>
      <c r="E422" s="42"/>
      <c r="F422" s="42"/>
      <c r="G422" s="42"/>
      <c r="H422" s="22">
        <v>407014.3</v>
      </c>
      <c r="I422" s="22">
        <v>1468773.2</v>
      </c>
      <c r="J422" s="22">
        <v>2162151.7999999998</v>
      </c>
      <c r="K422" s="22">
        <v>2024351.8</v>
      </c>
    </row>
    <row r="423" spans="1:11" ht="30" customHeight="1" x14ac:dyDescent="0.25">
      <c r="A423" s="37" t="s">
        <v>652</v>
      </c>
      <c r="B423" s="67"/>
      <c r="C423" s="67"/>
      <c r="D423" s="74"/>
      <c r="E423" s="42"/>
      <c r="F423" s="42"/>
      <c r="G423" s="42"/>
      <c r="H423" s="22">
        <v>634.6</v>
      </c>
      <c r="I423" s="22"/>
      <c r="J423" s="22"/>
      <c r="K423" s="22"/>
    </row>
    <row r="424" spans="1:11" ht="15.6" customHeight="1" x14ac:dyDescent="0.25">
      <c r="A424" s="61" t="s">
        <v>602</v>
      </c>
      <c r="B424" s="67"/>
      <c r="C424" s="63">
        <v>88</v>
      </c>
      <c r="D424" s="66"/>
      <c r="E424" s="42">
        <f>SUM(E425:E429)</f>
        <v>0</v>
      </c>
      <c r="F424" s="42">
        <f t="shared" ref="F424:K424" si="193">SUM(F425:F429)</f>
        <v>0</v>
      </c>
      <c r="G424" s="42">
        <f t="shared" si="193"/>
        <v>0</v>
      </c>
      <c r="H424" s="45">
        <f t="shared" si="193"/>
        <v>99730.500000000015</v>
      </c>
      <c r="I424" s="45">
        <f t="shared" si="193"/>
        <v>310210</v>
      </c>
      <c r="J424" s="45">
        <f t="shared" si="193"/>
        <v>312269.60000000003</v>
      </c>
      <c r="K424" s="45">
        <f t="shared" si="193"/>
        <v>314561.2</v>
      </c>
    </row>
    <row r="425" spans="1:11" ht="15.6" customHeight="1" x14ac:dyDescent="0.25">
      <c r="A425" s="65" t="s">
        <v>612</v>
      </c>
      <c r="B425" s="67"/>
      <c r="C425" s="63"/>
      <c r="D425" s="66" t="s">
        <v>122</v>
      </c>
      <c r="E425" s="42"/>
      <c r="F425" s="42"/>
      <c r="G425" s="42"/>
      <c r="H425" s="22">
        <v>26142.399999999998</v>
      </c>
      <c r="I425" s="22">
        <v>87778.7</v>
      </c>
      <c r="J425" s="22">
        <v>88262.5</v>
      </c>
      <c r="K425" s="22">
        <v>88801.4</v>
      </c>
    </row>
    <row r="426" spans="1:11" ht="15.6" customHeight="1" x14ac:dyDescent="0.25">
      <c r="A426" s="65" t="s">
        <v>430</v>
      </c>
      <c r="B426" s="67"/>
      <c r="C426" s="63"/>
      <c r="D426" s="66" t="s">
        <v>31</v>
      </c>
      <c r="E426" s="42"/>
      <c r="F426" s="42"/>
      <c r="G426" s="42"/>
      <c r="H426" s="22">
        <v>46594.299999999996</v>
      </c>
      <c r="I426" s="22">
        <v>147296.6</v>
      </c>
      <c r="J426" s="22">
        <v>148089</v>
      </c>
      <c r="K426" s="22">
        <v>148971.6</v>
      </c>
    </row>
    <row r="427" spans="1:11" ht="15.6" customHeight="1" x14ac:dyDescent="0.25">
      <c r="A427" s="65" t="s">
        <v>649</v>
      </c>
      <c r="B427" s="67"/>
      <c r="C427" s="63"/>
      <c r="D427" s="66" t="s">
        <v>168</v>
      </c>
      <c r="E427" s="42"/>
      <c r="F427" s="42"/>
      <c r="G427" s="42"/>
      <c r="H427" s="22">
        <v>21128.400000000001</v>
      </c>
      <c r="I427" s="22">
        <v>64686.5</v>
      </c>
      <c r="J427" s="22">
        <v>65467.7</v>
      </c>
      <c r="K427" s="22">
        <v>66337.8</v>
      </c>
    </row>
    <row r="428" spans="1:11" ht="15.6" customHeight="1" x14ac:dyDescent="0.25">
      <c r="A428" s="65" t="s">
        <v>431</v>
      </c>
      <c r="B428" s="67"/>
      <c r="C428" s="67"/>
      <c r="D428" s="66" t="s">
        <v>32</v>
      </c>
      <c r="E428" s="42"/>
      <c r="F428" s="42"/>
      <c r="G428" s="42"/>
      <c r="H428" s="22">
        <v>5750.6</v>
      </c>
      <c r="I428" s="22">
        <v>10074.200000000001</v>
      </c>
      <c r="J428" s="22">
        <v>10074.200000000001</v>
      </c>
      <c r="K428" s="22">
        <v>10074.200000000001</v>
      </c>
    </row>
    <row r="429" spans="1:11" ht="15.6" customHeight="1" x14ac:dyDescent="0.25">
      <c r="A429" s="65" t="s">
        <v>482</v>
      </c>
      <c r="B429" s="67"/>
      <c r="C429" s="67"/>
      <c r="D429" s="66" t="s">
        <v>123</v>
      </c>
      <c r="E429" s="42"/>
      <c r="F429" s="42"/>
      <c r="G429" s="42"/>
      <c r="H429" s="22">
        <v>114.8</v>
      </c>
      <c r="I429" s="22">
        <v>374</v>
      </c>
      <c r="J429" s="22">
        <v>376.2</v>
      </c>
      <c r="K429" s="22">
        <v>376.2</v>
      </c>
    </row>
    <row r="430" spans="1:11" ht="15.6" customHeight="1" x14ac:dyDescent="0.25">
      <c r="A430" s="61" t="s">
        <v>636</v>
      </c>
      <c r="B430" s="67"/>
      <c r="C430" s="63">
        <v>90</v>
      </c>
      <c r="D430" s="66"/>
      <c r="E430" s="42">
        <f>SUM(E431:E431)</f>
        <v>0</v>
      </c>
      <c r="F430" s="42">
        <f t="shared" ref="F430:K430" si="194">SUM(F431:F431)</f>
        <v>0</v>
      </c>
      <c r="G430" s="42">
        <f t="shared" si="194"/>
        <v>0</v>
      </c>
      <c r="H430" s="45">
        <f t="shared" si="194"/>
        <v>16085.8</v>
      </c>
      <c r="I430" s="45">
        <f t="shared" si="194"/>
        <v>28717</v>
      </c>
      <c r="J430" s="45">
        <f t="shared" si="194"/>
        <v>28717</v>
      </c>
      <c r="K430" s="45">
        <f t="shared" si="194"/>
        <v>28717</v>
      </c>
    </row>
    <row r="431" spans="1:11" ht="15.6" customHeight="1" x14ac:dyDescent="0.25">
      <c r="A431" s="65" t="s">
        <v>657</v>
      </c>
      <c r="B431" s="67"/>
      <c r="C431" s="67"/>
      <c r="D431" s="67">
        <v>9019</v>
      </c>
      <c r="E431" s="42"/>
      <c r="F431" s="42"/>
      <c r="G431" s="42"/>
      <c r="H431" s="22">
        <v>16085.8</v>
      </c>
      <c r="I431" s="22">
        <v>28717</v>
      </c>
      <c r="J431" s="22">
        <v>28717</v>
      </c>
      <c r="K431" s="22">
        <v>28717</v>
      </c>
    </row>
    <row r="432" spans="1:11" ht="22.15" customHeight="1" x14ac:dyDescent="0.2">
      <c r="A432" s="58" t="s">
        <v>287</v>
      </c>
      <c r="B432" s="60" t="s">
        <v>174</v>
      </c>
      <c r="C432" s="59" t="s">
        <v>0</v>
      </c>
      <c r="D432" s="59" t="s">
        <v>0</v>
      </c>
      <c r="E432" s="46">
        <f t="shared" ref="E432:K432" si="195">E433</f>
        <v>93769</v>
      </c>
      <c r="F432" s="46">
        <f t="shared" si="195"/>
        <v>95272.5</v>
      </c>
      <c r="G432" s="46">
        <f t="shared" si="195"/>
        <v>103324.9</v>
      </c>
      <c r="H432" s="46">
        <f t="shared" si="195"/>
        <v>109591.4</v>
      </c>
      <c r="I432" s="46">
        <f t="shared" si="195"/>
        <v>108208</v>
      </c>
      <c r="J432" s="46">
        <f t="shared" si="195"/>
        <v>207504.8</v>
      </c>
      <c r="K432" s="46">
        <f t="shared" si="195"/>
        <v>312828.3</v>
      </c>
    </row>
    <row r="433" spans="1:11" ht="18.600000000000001" customHeight="1" x14ac:dyDescent="0.25">
      <c r="A433" s="61" t="s">
        <v>389</v>
      </c>
      <c r="B433" s="63"/>
      <c r="C433" s="63" t="s">
        <v>62</v>
      </c>
      <c r="D433" s="70"/>
      <c r="E433" s="64">
        <f t="shared" ref="E433:J433" si="196">E434+E435+E436</f>
        <v>93769</v>
      </c>
      <c r="F433" s="64">
        <f t="shared" si="196"/>
        <v>95272.5</v>
      </c>
      <c r="G433" s="64">
        <f t="shared" si="196"/>
        <v>103324.9</v>
      </c>
      <c r="H433" s="64">
        <f t="shared" si="196"/>
        <v>109591.4</v>
      </c>
      <c r="I433" s="64">
        <f t="shared" si="196"/>
        <v>108208</v>
      </c>
      <c r="J433" s="64">
        <f t="shared" si="196"/>
        <v>207504.8</v>
      </c>
      <c r="K433" s="64">
        <f t="shared" ref="K433" si="197">K434+K435+K436</f>
        <v>312828.3</v>
      </c>
    </row>
    <row r="434" spans="1:11" ht="15.75" x14ac:dyDescent="0.25">
      <c r="A434" s="65" t="s">
        <v>518</v>
      </c>
      <c r="B434" s="67"/>
      <c r="C434" s="67" t="s">
        <v>0</v>
      </c>
      <c r="D434" s="66" t="s">
        <v>175</v>
      </c>
      <c r="E434" s="40">
        <v>28341.4</v>
      </c>
      <c r="F434" s="42">
        <v>35593.800000000003</v>
      </c>
      <c r="G434" s="42">
        <v>43889.3</v>
      </c>
      <c r="H434" s="42">
        <v>47380</v>
      </c>
      <c r="I434" s="42">
        <v>44539</v>
      </c>
      <c r="J434" s="42">
        <v>43393.4</v>
      </c>
      <c r="K434" s="42">
        <v>43393.4</v>
      </c>
    </row>
    <row r="435" spans="1:11" ht="15.75" x14ac:dyDescent="0.25">
      <c r="A435" s="65" t="s">
        <v>519</v>
      </c>
      <c r="B435" s="67"/>
      <c r="C435" s="67" t="s">
        <v>0</v>
      </c>
      <c r="D435" s="66" t="s">
        <v>176</v>
      </c>
      <c r="E435" s="40">
        <v>62238.6</v>
      </c>
      <c r="F435" s="42">
        <v>53208.3</v>
      </c>
      <c r="G435" s="42">
        <v>57035.6</v>
      </c>
      <c r="H435" s="42">
        <v>59811.4</v>
      </c>
      <c r="I435" s="42">
        <v>61269</v>
      </c>
      <c r="J435" s="42">
        <v>60694.1</v>
      </c>
      <c r="K435" s="42">
        <v>60697.9</v>
      </c>
    </row>
    <row r="436" spans="1:11" ht="15.75" x14ac:dyDescent="0.25">
      <c r="A436" s="65" t="s">
        <v>520</v>
      </c>
      <c r="B436" s="67"/>
      <c r="C436" s="67" t="s">
        <v>0</v>
      </c>
      <c r="D436" s="67" t="s">
        <v>177</v>
      </c>
      <c r="E436" s="40">
        <v>3189</v>
      </c>
      <c r="F436" s="40">
        <v>6470.4</v>
      </c>
      <c r="G436" s="40">
        <v>2400</v>
      </c>
      <c r="H436" s="40">
        <v>2400</v>
      </c>
      <c r="I436" s="40">
        <v>2400</v>
      </c>
      <c r="J436" s="40">
        <v>103417.3</v>
      </c>
      <c r="K436" s="40">
        <v>208737</v>
      </c>
    </row>
    <row r="437" spans="1:11" ht="22.15" customHeight="1" x14ac:dyDescent="0.2">
      <c r="A437" s="58" t="s">
        <v>288</v>
      </c>
      <c r="B437" s="60" t="s">
        <v>178</v>
      </c>
      <c r="C437" s="59" t="s">
        <v>0</v>
      </c>
      <c r="D437" s="59" t="s">
        <v>0</v>
      </c>
      <c r="E437" s="46">
        <f t="shared" ref="E437:K437" si="198">E438</f>
        <v>17141.699999999997</v>
      </c>
      <c r="F437" s="46">
        <f t="shared" si="198"/>
        <v>30857.5</v>
      </c>
      <c r="G437" s="46">
        <f t="shared" si="198"/>
        <v>44823.4</v>
      </c>
      <c r="H437" s="46">
        <f t="shared" si="198"/>
        <v>26613.4</v>
      </c>
      <c r="I437" s="46">
        <f t="shared" si="198"/>
        <v>35223</v>
      </c>
      <c r="J437" s="46">
        <f t="shared" si="198"/>
        <v>35258.100000000006</v>
      </c>
      <c r="K437" s="46">
        <f t="shared" si="198"/>
        <v>35258.100000000006</v>
      </c>
    </row>
    <row r="438" spans="1:11" ht="18.600000000000001" customHeight="1" x14ac:dyDescent="0.25">
      <c r="A438" s="61" t="s">
        <v>412</v>
      </c>
      <c r="B438" s="63"/>
      <c r="C438" s="63" t="s">
        <v>179</v>
      </c>
      <c r="D438" s="73"/>
      <c r="E438" s="64">
        <f t="shared" ref="E438:J438" si="199">E439+E440+E441+E442+E443</f>
        <v>17141.699999999997</v>
      </c>
      <c r="F438" s="64">
        <f t="shared" si="199"/>
        <v>30857.5</v>
      </c>
      <c r="G438" s="64">
        <f t="shared" si="199"/>
        <v>44823.4</v>
      </c>
      <c r="H438" s="64">
        <f t="shared" si="199"/>
        <v>26613.4</v>
      </c>
      <c r="I438" s="64">
        <f t="shared" si="199"/>
        <v>35223</v>
      </c>
      <c r="J438" s="64">
        <f t="shared" si="199"/>
        <v>35258.100000000006</v>
      </c>
      <c r="K438" s="64">
        <f t="shared" ref="K438" si="200">K439+K440+K441+K442+K443</f>
        <v>35258.100000000006</v>
      </c>
    </row>
    <row r="439" spans="1:11" ht="30.75" customHeight="1" x14ac:dyDescent="0.25">
      <c r="A439" s="65" t="s">
        <v>521</v>
      </c>
      <c r="B439" s="72"/>
      <c r="C439" s="72" t="s">
        <v>0</v>
      </c>
      <c r="D439" s="74" t="s">
        <v>180</v>
      </c>
      <c r="E439" s="42">
        <v>5010.3999999999996</v>
      </c>
      <c r="F439" s="42">
        <v>5465</v>
      </c>
      <c r="G439" s="42">
        <v>6045.7000000000007</v>
      </c>
      <c r="H439" s="42">
        <v>6045.7000000000007</v>
      </c>
      <c r="I439" s="42">
        <v>6445.3</v>
      </c>
      <c r="J439" s="42">
        <v>6480.4000000000005</v>
      </c>
      <c r="K439" s="42">
        <v>6480.4000000000005</v>
      </c>
    </row>
    <row r="440" spans="1:11" ht="18" customHeight="1" x14ac:dyDescent="0.25">
      <c r="A440" s="65" t="s">
        <v>522</v>
      </c>
      <c r="B440" s="67"/>
      <c r="C440" s="67" t="s">
        <v>0</v>
      </c>
      <c r="D440" s="66" t="s">
        <v>181</v>
      </c>
      <c r="E440" s="40">
        <v>4803.7</v>
      </c>
      <c r="F440" s="42">
        <v>5398</v>
      </c>
      <c r="G440" s="42">
        <v>8005</v>
      </c>
      <c r="H440" s="42">
        <v>4805</v>
      </c>
      <c r="I440" s="42">
        <v>8930</v>
      </c>
      <c r="J440" s="42">
        <v>7880</v>
      </c>
      <c r="K440" s="42">
        <v>7380</v>
      </c>
    </row>
    <row r="441" spans="1:11" ht="30.75" customHeight="1" x14ac:dyDescent="0.25">
      <c r="A441" s="65" t="s">
        <v>523</v>
      </c>
      <c r="B441" s="72"/>
      <c r="C441" s="72" t="s">
        <v>0</v>
      </c>
      <c r="D441" s="74" t="s">
        <v>182</v>
      </c>
      <c r="E441" s="42"/>
      <c r="F441" s="42">
        <v>1076.2</v>
      </c>
      <c r="G441" s="42">
        <v>10000</v>
      </c>
      <c r="H441" s="42">
        <v>0</v>
      </c>
      <c r="I441" s="42"/>
      <c r="J441" s="42"/>
      <c r="K441" s="42"/>
    </row>
    <row r="442" spans="1:11" ht="31.5" x14ac:dyDescent="0.25">
      <c r="A442" s="65" t="s">
        <v>524</v>
      </c>
      <c r="B442" s="72"/>
      <c r="C442" s="72" t="s">
        <v>0</v>
      </c>
      <c r="D442" s="74" t="s">
        <v>183</v>
      </c>
      <c r="E442" s="42"/>
      <c r="F442" s="42">
        <v>2432.3000000000002</v>
      </c>
      <c r="G442" s="42">
        <v>4200</v>
      </c>
      <c r="H442" s="42">
        <v>3500</v>
      </c>
      <c r="I442" s="42">
        <v>5200</v>
      </c>
      <c r="J442" s="42">
        <v>6250</v>
      </c>
      <c r="K442" s="42">
        <v>6750</v>
      </c>
    </row>
    <row r="443" spans="1:11" ht="15.75" x14ac:dyDescent="0.25">
      <c r="A443" s="65" t="s">
        <v>289</v>
      </c>
      <c r="B443" s="67"/>
      <c r="C443" s="67" t="s">
        <v>0</v>
      </c>
      <c r="D443" s="66" t="s">
        <v>184</v>
      </c>
      <c r="E443" s="42">
        <v>7327.6</v>
      </c>
      <c r="F443" s="42">
        <v>16486</v>
      </c>
      <c r="G443" s="42">
        <v>16572.7</v>
      </c>
      <c r="H443" s="42">
        <v>12262.7</v>
      </c>
      <c r="I443" s="42">
        <v>14647.7</v>
      </c>
      <c r="J443" s="42">
        <v>14647.7</v>
      </c>
      <c r="K443" s="42">
        <v>14647.7</v>
      </c>
    </row>
    <row r="444" spans="1:11" ht="22.15" customHeight="1" x14ac:dyDescent="0.2">
      <c r="A444" s="58" t="s">
        <v>290</v>
      </c>
      <c r="B444" s="60" t="s">
        <v>185</v>
      </c>
      <c r="C444" s="59" t="s">
        <v>0</v>
      </c>
      <c r="D444" s="59" t="s">
        <v>0</v>
      </c>
      <c r="E444" s="46">
        <f t="shared" ref="E444:K444" si="201">E445</f>
        <v>4141.6000000000004</v>
      </c>
      <c r="F444" s="46">
        <f t="shared" si="201"/>
        <v>3242.5</v>
      </c>
      <c r="G444" s="46">
        <f t="shared" si="201"/>
        <v>4093.2</v>
      </c>
      <c r="H444" s="46">
        <f t="shared" si="201"/>
        <v>4143.2</v>
      </c>
      <c r="I444" s="46">
        <f t="shared" si="201"/>
        <v>4471.8</v>
      </c>
      <c r="J444" s="46">
        <f t="shared" si="201"/>
        <v>4493.3</v>
      </c>
      <c r="K444" s="46">
        <f t="shared" si="201"/>
        <v>4493.3</v>
      </c>
    </row>
    <row r="445" spans="1:11" ht="18.600000000000001" customHeight="1" x14ac:dyDescent="0.2">
      <c r="A445" s="61" t="s">
        <v>382</v>
      </c>
      <c r="B445" s="63"/>
      <c r="C445" s="63" t="s">
        <v>24</v>
      </c>
      <c r="D445" s="63"/>
      <c r="E445" s="64">
        <f t="shared" ref="E445:J445" si="202">E446+E447</f>
        <v>4141.6000000000004</v>
      </c>
      <c r="F445" s="64">
        <f t="shared" si="202"/>
        <v>3242.5</v>
      </c>
      <c r="G445" s="64">
        <f t="shared" si="202"/>
        <v>4093.2</v>
      </c>
      <c r="H445" s="64">
        <f t="shared" si="202"/>
        <v>4143.2</v>
      </c>
      <c r="I445" s="64">
        <f t="shared" si="202"/>
        <v>4471.8</v>
      </c>
      <c r="J445" s="64">
        <f t="shared" si="202"/>
        <v>4493.3</v>
      </c>
      <c r="K445" s="64">
        <f t="shared" ref="K445" si="203">K446+K447</f>
        <v>4493.3</v>
      </c>
    </row>
    <row r="446" spans="1:11" ht="15.6" customHeight="1" x14ac:dyDescent="0.25">
      <c r="A446" s="65" t="s">
        <v>525</v>
      </c>
      <c r="B446" s="67"/>
      <c r="C446" s="67" t="s">
        <v>0</v>
      </c>
      <c r="D446" s="66" t="s">
        <v>186</v>
      </c>
      <c r="E446" s="40">
        <v>3662</v>
      </c>
      <c r="F446" s="42">
        <v>3080</v>
      </c>
      <c r="G446" s="42">
        <v>3543.2</v>
      </c>
      <c r="H446" s="42">
        <v>3643.2</v>
      </c>
      <c r="I446" s="42">
        <v>3971.8</v>
      </c>
      <c r="J446" s="42">
        <v>3993.3</v>
      </c>
      <c r="K446" s="42">
        <v>3993.3</v>
      </c>
    </row>
    <row r="447" spans="1:11" ht="15.75" x14ac:dyDescent="0.25">
      <c r="A447" s="65" t="s">
        <v>526</v>
      </c>
      <c r="B447" s="67"/>
      <c r="C447" s="67" t="s">
        <v>0</v>
      </c>
      <c r="D447" s="66" t="s">
        <v>187</v>
      </c>
      <c r="E447" s="40">
        <v>479.6</v>
      </c>
      <c r="F447" s="42">
        <v>162.5</v>
      </c>
      <c r="G447" s="42">
        <v>550</v>
      </c>
      <c r="H447" s="42">
        <v>500</v>
      </c>
      <c r="I447" s="42">
        <v>500</v>
      </c>
      <c r="J447" s="42">
        <v>500</v>
      </c>
      <c r="K447" s="42">
        <v>500</v>
      </c>
    </row>
    <row r="448" spans="1:11" ht="22.15" customHeight="1" x14ac:dyDescent="0.2">
      <c r="A448" s="108" t="s">
        <v>291</v>
      </c>
      <c r="B448" s="62" t="s">
        <v>188</v>
      </c>
      <c r="C448" s="69" t="s">
        <v>0</v>
      </c>
      <c r="D448" s="69" t="s">
        <v>0</v>
      </c>
      <c r="E448" s="109">
        <f t="shared" ref="E448:K448" si="204">E449</f>
        <v>16595.3</v>
      </c>
      <c r="F448" s="46">
        <f t="shared" si="204"/>
        <v>14263.1</v>
      </c>
      <c r="G448" s="46">
        <f t="shared" si="204"/>
        <v>0</v>
      </c>
      <c r="H448" s="46">
        <f t="shared" si="204"/>
        <v>0</v>
      </c>
      <c r="I448" s="46">
        <f t="shared" si="204"/>
        <v>0</v>
      </c>
      <c r="J448" s="46">
        <f t="shared" si="204"/>
        <v>0</v>
      </c>
      <c r="K448" s="46">
        <f t="shared" si="204"/>
        <v>0</v>
      </c>
    </row>
    <row r="449" spans="1:11" ht="18.600000000000001" customHeight="1" x14ac:dyDescent="0.25">
      <c r="A449" s="61" t="s">
        <v>413</v>
      </c>
      <c r="B449" s="63"/>
      <c r="C449" s="63" t="s">
        <v>189</v>
      </c>
      <c r="D449" s="70"/>
      <c r="E449" s="64">
        <f t="shared" ref="E449:J449" si="205">E450+E451</f>
        <v>16595.3</v>
      </c>
      <c r="F449" s="41">
        <f t="shared" si="205"/>
        <v>14263.1</v>
      </c>
      <c r="G449" s="41">
        <f t="shared" si="205"/>
        <v>0</v>
      </c>
      <c r="H449" s="41">
        <f t="shared" si="205"/>
        <v>0</v>
      </c>
      <c r="I449" s="41">
        <f t="shared" si="205"/>
        <v>0</v>
      </c>
      <c r="J449" s="41">
        <f t="shared" si="205"/>
        <v>0</v>
      </c>
      <c r="K449" s="41">
        <f t="shared" ref="K449" si="206">K450+K451</f>
        <v>0</v>
      </c>
    </row>
    <row r="450" spans="1:11" ht="31.5" x14ac:dyDescent="0.25">
      <c r="A450" s="65" t="s">
        <v>527</v>
      </c>
      <c r="B450" s="72"/>
      <c r="C450" s="72" t="s">
        <v>0</v>
      </c>
      <c r="D450" s="74" t="s">
        <v>190</v>
      </c>
      <c r="E450" s="42">
        <v>3329.7</v>
      </c>
      <c r="F450" s="42">
        <v>3263.1</v>
      </c>
      <c r="G450" s="42"/>
      <c r="H450" s="48"/>
      <c r="I450" s="48"/>
      <c r="J450" s="48"/>
      <c r="K450" s="48"/>
    </row>
    <row r="451" spans="1:11" ht="31.5" x14ac:dyDescent="0.25">
      <c r="A451" s="65" t="s">
        <v>666</v>
      </c>
      <c r="B451" s="67"/>
      <c r="C451" s="67" t="s">
        <v>0</v>
      </c>
      <c r="D451" s="74" t="s">
        <v>191</v>
      </c>
      <c r="E451" s="42">
        <v>13265.6</v>
      </c>
      <c r="F451" s="42">
        <v>11000</v>
      </c>
      <c r="G451" s="42"/>
      <c r="H451" s="48"/>
      <c r="I451" s="48"/>
      <c r="J451" s="48"/>
      <c r="K451" s="48"/>
    </row>
    <row r="452" spans="1:11" ht="22.15" customHeight="1" x14ac:dyDescent="0.2">
      <c r="A452" s="58" t="s">
        <v>292</v>
      </c>
      <c r="B452" s="60" t="s">
        <v>192</v>
      </c>
      <c r="C452" s="59" t="s">
        <v>0</v>
      </c>
      <c r="D452" s="59" t="s">
        <v>0</v>
      </c>
      <c r="E452" s="46">
        <f t="shared" ref="E452:K452" si="207">E453</f>
        <v>122441.4</v>
      </c>
      <c r="F452" s="46">
        <f t="shared" si="207"/>
        <v>0</v>
      </c>
      <c r="G452" s="46">
        <f t="shared" si="207"/>
        <v>0</v>
      </c>
      <c r="H452" s="46">
        <f t="shared" si="207"/>
        <v>0</v>
      </c>
      <c r="I452" s="46">
        <f t="shared" si="207"/>
        <v>0</v>
      </c>
      <c r="J452" s="46">
        <f t="shared" si="207"/>
        <v>0</v>
      </c>
      <c r="K452" s="46">
        <f t="shared" si="207"/>
        <v>0</v>
      </c>
    </row>
    <row r="453" spans="1:11" ht="31.5" x14ac:dyDescent="0.25">
      <c r="A453" s="82" t="s">
        <v>414</v>
      </c>
      <c r="B453" s="63"/>
      <c r="C453" s="63" t="s">
        <v>193</v>
      </c>
      <c r="D453" s="63"/>
      <c r="E453" s="64">
        <f t="shared" ref="E453:K453" si="208">E454</f>
        <v>122441.4</v>
      </c>
      <c r="F453" s="41">
        <f t="shared" si="208"/>
        <v>0</v>
      </c>
      <c r="G453" s="41">
        <f t="shared" si="208"/>
        <v>0</v>
      </c>
      <c r="H453" s="41">
        <f t="shared" si="208"/>
        <v>0</v>
      </c>
      <c r="I453" s="41">
        <f t="shared" si="208"/>
        <v>0</v>
      </c>
      <c r="J453" s="41">
        <f t="shared" si="208"/>
        <v>0</v>
      </c>
      <c r="K453" s="41">
        <f t="shared" si="208"/>
        <v>0</v>
      </c>
    </row>
    <row r="454" spans="1:11" ht="29.25" customHeight="1" x14ac:dyDescent="0.25">
      <c r="A454" s="65" t="s">
        <v>528</v>
      </c>
      <c r="B454" s="72"/>
      <c r="C454" s="72" t="s">
        <v>0</v>
      </c>
      <c r="D454" s="74" t="s">
        <v>194</v>
      </c>
      <c r="E454" s="42">
        <v>122441.4</v>
      </c>
      <c r="F454" s="42"/>
      <c r="G454" s="42"/>
      <c r="H454" s="42"/>
      <c r="I454" s="42"/>
      <c r="J454" s="42"/>
      <c r="K454" s="42"/>
    </row>
    <row r="455" spans="1:11" ht="30.6" customHeight="1" x14ac:dyDescent="0.2">
      <c r="A455" s="58" t="s">
        <v>320</v>
      </c>
      <c r="B455" s="60" t="s">
        <v>321</v>
      </c>
      <c r="C455" s="59"/>
      <c r="D455" s="59"/>
      <c r="E455" s="46">
        <f t="shared" ref="E455:K456" si="209">E456</f>
        <v>28278.5</v>
      </c>
      <c r="F455" s="46">
        <f t="shared" si="209"/>
        <v>24511.8</v>
      </c>
      <c r="G455" s="46">
        <f t="shared" si="209"/>
        <v>44323.9</v>
      </c>
      <c r="H455" s="46">
        <f t="shared" si="209"/>
        <v>40623.9</v>
      </c>
      <c r="I455" s="46">
        <f t="shared" si="209"/>
        <v>41167.300000000003</v>
      </c>
      <c r="J455" s="46">
        <f t="shared" si="209"/>
        <v>41241.1</v>
      </c>
      <c r="K455" s="46">
        <f t="shared" si="209"/>
        <v>41241.1</v>
      </c>
    </row>
    <row r="456" spans="1:11" ht="18.600000000000001" customHeight="1" x14ac:dyDescent="0.25">
      <c r="A456" s="82" t="s">
        <v>383</v>
      </c>
      <c r="B456" s="110"/>
      <c r="C456" s="101">
        <v>80</v>
      </c>
      <c r="D456" s="111"/>
      <c r="E456" s="45">
        <f t="shared" si="209"/>
        <v>28278.5</v>
      </c>
      <c r="F456" s="45">
        <f t="shared" si="209"/>
        <v>24511.8</v>
      </c>
      <c r="G456" s="45">
        <f t="shared" si="209"/>
        <v>44323.9</v>
      </c>
      <c r="H456" s="45">
        <f t="shared" si="209"/>
        <v>40623.9</v>
      </c>
      <c r="I456" s="45">
        <f t="shared" si="209"/>
        <v>41167.300000000003</v>
      </c>
      <c r="J456" s="45">
        <f t="shared" si="209"/>
        <v>41241.1</v>
      </c>
      <c r="K456" s="45">
        <f t="shared" si="209"/>
        <v>41241.1</v>
      </c>
    </row>
    <row r="457" spans="1:11" ht="30" customHeight="1" x14ac:dyDescent="0.25">
      <c r="A457" s="65" t="s">
        <v>529</v>
      </c>
      <c r="B457" s="112"/>
      <c r="C457" s="113" t="s">
        <v>0</v>
      </c>
      <c r="D457" s="84">
        <v>8016</v>
      </c>
      <c r="E457" s="42">
        <v>28278.5</v>
      </c>
      <c r="F457" s="42">
        <v>24511.8</v>
      </c>
      <c r="G457" s="42">
        <v>44323.9</v>
      </c>
      <c r="H457" s="42">
        <v>40623.9</v>
      </c>
      <c r="I457" s="42">
        <v>41167.300000000003</v>
      </c>
      <c r="J457" s="42">
        <v>41241.1</v>
      </c>
      <c r="K457" s="42">
        <v>41241.1</v>
      </c>
    </row>
    <row r="458" spans="1:11" ht="23.25" customHeight="1" x14ac:dyDescent="0.2">
      <c r="A458" s="58" t="s">
        <v>323</v>
      </c>
      <c r="B458" s="60" t="s">
        <v>322</v>
      </c>
      <c r="C458" s="59"/>
      <c r="D458" s="59"/>
      <c r="E458" s="46">
        <f t="shared" ref="E458:F458" si="210">E459+E461</f>
        <v>20702.7</v>
      </c>
      <c r="F458" s="46">
        <f t="shared" si="210"/>
        <v>20259.400000000001</v>
      </c>
      <c r="G458" s="46">
        <f>G459+G461</f>
        <v>40702.6</v>
      </c>
      <c r="H458" s="46">
        <f t="shared" ref="H458:J458" si="211">H459+H461</f>
        <v>37043.5</v>
      </c>
      <c r="I458" s="46">
        <f t="shared" si="211"/>
        <v>47124</v>
      </c>
      <c r="J458" s="46">
        <f t="shared" si="211"/>
        <v>25204.5</v>
      </c>
      <c r="K458" s="46">
        <f t="shared" ref="K458" si="212">K459+K461</f>
        <v>25204.5</v>
      </c>
    </row>
    <row r="459" spans="1:11" ht="22.5" customHeight="1" x14ac:dyDescent="0.25">
      <c r="A459" s="82" t="s">
        <v>340</v>
      </c>
      <c r="B459" s="110"/>
      <c r="C459" s="110" t="s">
        <v>16</v>
      </c>
      <c r="D459" s="111"/>
      <c r="E459" s="45">
        <f t="shared" ref="E459:K459" si="213">E460</f>
        <v>20702.7</v>
      </c>
      <c r="F459" s="47">
        <f t="shared" si="213"/>
        <v>0</v>
      </c>
      <c r="G459" s="47">
        <f t="shared" si="213"/>
        <v>0</v>
      </c>
      <c r="H459" s="47">
        <f t="shared" si="213"/>
        <v>0</v>
      </c>
      <c r="I459" s="47">
        <f t="shared" si="213"/>
        <v>0</v>
      </c>
      <c r="J459" s="47">
        <f t="shared" si="213"/>
        <v>0</v>
      </c>
      <c r="K459" s="47">
        <f t="shared" si="213"/>
        <v>0</v>
      </c>
    </row>
    <row r="460" spans="1:11" ht="16.5" customHeight="1" x14ac:dyDescent="0.25">
      <c r="A460" s="65" t="s">
        <v>341</v>
      </c>
      <c r="B460" s="112"/>
      <c r="C460" s="83" t="s">
        <v>0</v>
      </c>
      <c r="D460" s="114" t="s">
        <v>325</v>
      </c>
      <c r="E460" s="40">
        <v>20702.7</v>
      </c>
      <c r="F460" s="40"/>
      <c r="G460" s="40"/>
      <c r="H460" s="40"/>
      <c r="I460" s="40"/>
      <c r="J460" s="40"/>
      <c r="K460" s="40"/>
    </row>
    <row r="461" spans="1:11" ht="18.75" customHeight="1" x14ac:dyDescent="0.25">
      <c r="A461" s="82" t="s">
        <v>423</v>
      </c>
      <c r="B461" s="110"/>
      <c r="C461" s="110">
        <v>50</v>
      </c>
      <c r="D461" s="115"/>
      <c r="E461" s="28"/>
      <c r="F461" s="45">
        <f t="shared" ref="F461:G461" si="214">F462</f>
        <v>20259.400000000001</v>
      </c>
      <c r="G461" s="45">
        <f t="shared" si="214"/>
        <v>40702.6</v>
      </c>
      <c r="H461" s="45">
        <f>H462</f>
        <v>37043.5</v>
      </c>
      <c r="I461" s="45">
        <f t="shared" ref="I461:K461" si="215">I462</f>
        <v>47124</v>
      </c>
      <c r="J461" s="45">
        <f t="shared" si="215"/>
        <v>25204.5</v>
      </c>
      <c r="K461" s="45">
        <f t="shared" si="215"/>
        <v>25204.5</v>
      </c>
    </row>
    <row r="462" spans="1:11" ht="16.5" customHeight="1" x14ac:dyDescent="0.25">
      <c r="A462" s="65" t="s">
        <v>424</v>
      </c>
      <c r="B462" s="116"/>
      <c r="C462" s="83"/>
      <c r="D462" s="112" t="s">
        <v>39</v>
      </c>
      <c r="E462" s="40"/>
      <c r="F462" s="40">
        <v>20259.400000000001</v>
      </c>
      <c r="G462" s="40">
        <v>40702.6</v>
      </c>
      <c r="H462" s="40">
        <v>37043.5</v>
      </c>
      <c r="I462" s="40">
        <v>47124</v>
      </c>
      <c r="J462" s="40">
        <v>25204.5</v>
      </c>
      <c r="K462" s="40">
        <v>25204.5</v>
      </c>
    </row>
    <row r="463" spans="1:11" ht="26.25" customHeight="1" x14ac:dyDescent="0.2">
      <c r="A463" s="58" t="s">
        <v>345</v>
      </c>
      <c r="B463" s="60" t="s">
        <v>342</v>
      </c>
      <c r="C463" s="59"/>
      <c r="D463" s="59"/>
      <c r="E463" s="46">
        <f t="shared" ref="E463:K463" si="216">E464+E466+E470+E474+E476+E478+E482+E480</f>
        <v>20241.099999999999</v>
      </c>
      <c r="F463" s="46">
        <f t="shared" si="216"/>
        <v>97378.5</v>
      </c>
      <c r="G463" s="46">
        <f t="shared" si="216"/>
        <v>109578.19999999998</v>
      </c>
      <c r="H463" s="46">
        <f t="shared" si="216"/>
        <v>106577.40000000001</v>
      </c>
      <c r="I463" s="46">
        <f t="shared" si="216"/>
        <v>108987</v>
      </c>
      <c r="J463" s="46">
        <f t="shared" si="216"/>
        <v>108452.4</v>
      </c>
      <c r="K463" s="46">
        <f t="shared" si="216"/>
        <v>109080.29999999999</v>
      </c>
    </row>
    <row r="464" spans="1:11" ht="18" customHeight="1" x14ac:dyDescent="0.25">
      <c r="A464" s="61" t="s">
        <v>346</v>
      </c>
      <c r="B464" s="80"/>
      <c r="C464" s="110" t="s">
        <v>20</v>
      </c>
      <c r="D464" s="117"/>
      <c r="E464" s="45">
        <f t="shared" ref="E464:K464" si="217">E465</f>
        <v>259</v>
      </c>
      <c r="F464" s="45">
        <f t="shared" si="217"/>
        <v>11881.4</v>
      </c>
      <c r="G464" s="45">
        <f t="shared" si="217"/>
        <v>12949.4</v>
      </c>
      <c r="H464" s="45">
        <f t="shared" si="217"/>
        <v>12949.4</v>
      </c>
      <c r="I464" s="45">
        <f t="shared" si="217"/>
        <v>12692.5</v>
      </c>
      <c r="J464" s="45">
        <f t="shared" si="217"/>
        <v>12949.4</v>
      </c>
      <c r="K464" s="45">
        <f t="shared" si="217"/>
        <v>12949.4</v>
      </c>
    </row>
    <row r="465" spans="1:11" ht="32.25" customHeight="1" x14ac:dyDescent="0.25">
      <c r="A465" s="65" t="s">
        <v>347</v>
      </c>
      <c r="B465" s="75"/>
      <c r="C465" s="83"/>
      <c r="D465" s="112" t="s">
        <v>21</v>
      </c>
      <c r="E465" s="42">
        <v>259</v>
      </c>
      <c r="F465" s="42">
        <v>11881.4</v>
      </c>
      <c r="G465" s="42">
        <v>12949.4</v>
      </c>
      <c r="H465" s="42">
        <v>12949.4</v>
      </c>
      <c r="I465" s="42">
        <v>12692.5</v>
      </c>
      <c r="J465" s="42">
        <v>12949.4</v>
      </c>
      <c r="K465" s="42">
        <v>12949.4</v>
      </c>
    </row>
    <row r="466" spans="1:11" ht="15.75" customHeight="1" x14ac:dyDescent="0.25">
      <c r="A466" s="61" t="s">
        <v>348</v>
      </c>
      <c r="B466" s="80"/>
      <c r="C466" s="101">
        <v>16</v>
      </c>
      <c r="D466" s="115"/>
      <c r="E466" s="45">
        <f>E467+E468+E469</f>
        <v>791.5</v>
      </c>
      <c r="F466" s="45">
        <f t="shared" ref="F466:K466" si="218">F467+F468+F469</f>
        <v>3727.1</v>
      </c>
      <c r="G466" s="45">
        <f t="shared" si="218"/>
        <v>3727.3</v>
      </c>
      <c r="H466" s="45">
        <f t="shared" si="218"/>
        <v>3727.3</v>
      </c>
      <c r="I466" s="45">
        <f t="shared" si="218"/>
        <v>3727.3</v>
      </c>
      <c r="J466" s="45">
        <f t="shared" si="218"/>
        <v>3727.3</v>
      </c>
      <c r="K466" s="45">
        <f t="shared" si="218"/>
        <v>3727.3</v>
      </c>
    </row>
    <row r="467" spans="1:11" ht="30" customHeight="1" x14ac:dyDescent="0.25">
      <c r="A467" s="65" t="s">
        <v>349</v>
      </c>
      <c r="B467" s="75"/>
      <c r="C467" s="83"/>
      <c r="D467" s="112" t="s">
        <v>138</v>
      </c>
      <c r="E467" s="42">
        <v>545</v>
      </c>
      <c r="F467" s="42"/>
      <c r="G467" s="42"/>
      <c r="H467" s="22"/>
      <c r="I467" s="22"/>
      <c r="J467" s="22"/>
      <c r="K467" s="22"/>
    </row>
    <row r="468" spans="1:11" ht="30.75" customHeight="1" x14ac:dyDescent="0.25">
      <c r="A468" s="65" t="s">
        <v>364</v>
      </c>
      <c r="B468" s="118"/>
      <c r="C468" s="83"/>
      <c r="D468" s="112" t="s">
        <v>109</v>
      </c>
      <c r="E468" s="42">
        <v>135</v>
      </c>
      <c r="F468" s="40"/>
      <c r="G468" s="42"/>
      <c r="H468" s="40"/>
      <c r="I468" s="40"/>
      <c r="J468" s="40"/>
      <c r="K468" s="40"/>
    </row>
    <row r="469" spans="1:11" ht="33.75" customHeight="1" x14ac:dyDescent="0.25">
      <c r="A469" s="65" t="s">
        <v>365</v>
      </c>
      <c r="B469" s="118"/>
      <c r="C469" s="83"/>
      <c r="D469" s="112" t="s">
        <v>23</v>
      </c>
      <c r="E469" s="42">
        <v>111.5</v>
      </c>
      <c r="F469" s="42">
        <v>3727.1</v>
      </c>
      <c r="G469" s="42">
        <v>3727.3</v>
      </c>
      <c r="H469" s="42">
        <v>3727.3</v>
      </c>
      <c r="I469" s="42">
        <v>3727.3</v>
      </c>
      <c r="J469" s="42">
        <v>3727.3</v>
      </c>
      <c r="K469" s="42">
        <v>3727.3</v>
      </c>
    </row>
    <row r="470" spans="1:11" ht="18.75" customHeight="1" x14ac:dyDescent="0.25">
      <c r="A470" s="61" t="s">
        <v>350</v>
      </c>
      <c r="B470" s="80"/>
      <c r="C470" s="101">
        <v>19</v>
      </c>
      <c r="D470" s="115"/>
      <c r="E470" s="45">
        <f t="shared" ref="E470:K470" si="219">E471+E472+E473</f>
        <v>9525.4</v>
      </c>
      <c r="F470" s="45">
        <f t="shared" si="219"/>
        <v>12511.6</v>
      </c>
      <c r="G470" s="45">
        <f t="shared" si="219"/>
        <v>14711.9</v>
      </c>
      <c r="H470" s="45">
        <f t="shared" si="219"/>
        <v>14531.5</v>
      </c>
      <c r="I470" s="45">
        <f t="shared" si="219"/>
        <v>14120.7</v>
      </c>
      <c r="J470" s="45">
        <f t="shared" si="219"/>
        <v>13586.1</v>
      </c>
      <c r="K470" s="45">
        <f t="shared" si="219"/>
        <v>14214</v>
      </c>
    </row>
    <row r="471" spans="1:11" ht="30.75" customHeight="1" x14ac:dyDescent="0.25">
      <c r="A471" s="65" t="s">
        <v>530</v>
      </c>
      <c r="B471" s="75"/>
      <c r="C471" s="83"/>
      <c r="D471" s="114" t="s">
        <v>139</v>
      </c>
      <c r="E471" s="42">
        <v>6646.6</v>
      </c>
      <c r="F471" s="42">
        <v>9293.4</v>
      </c>
      <c r="G471" s="42">
        <v>10061.9</v>
      </c>
      <c r="H471" s="42">
        <v>10711.5</v>
      </c>
      <c r="I471" s="42">
        <v>8314.2000000000007</v>
      </c>
      <c r="J471" s="42">
        <v>7779.6</v>
      </c>
      <c r="K471" s="42">
        <v>8407.5</v>
      </c>
    </row>
    <row r="472" spans="1:11" ht="18.75" customHeight="1" x14ac:dyDescent="0.25">
      <c r="A472" s="65" t="s">
        <v>284</v>
      </c>
      <c r="B472" s="75"/>
      <c r="C472" s="83"/>
      <c r="D472" s="114" t="s">
        <v>140</v>
      </c>
      <c r="E472" s="40">
        <v>1322.7</v>
      </c>
      <c r="F472" s="40">
        <v>1264.5999999999999</v>
      </c>
      <c r="G472" s="40">
        <v>1350</v>
      </c>
      <c r="H472" s="40">
        <v>1350</v>
      </c>
      <c r="I472" s="40">
        <v>1350</v>
      </c>
      <c r="J472" s="40">
        <v>1350</v>
      </c>
      <c r="K472" s="40">
        <v>1350</v>
      </c>
    </row>
    <row r="473" spans="1:11" ht="18.75" customHeight="1" x14ac:dyDescent="0.25">
      <c r="A473" s="65" t="s">
        <v>531</v>
      </c>
      <c r="B473" s="75"/>
      <c r="C473" s="83"/>
      <c r="D473" s="114" t="s">
        <v>111</v>
      </c>
      <c r="E473" s="42">
        <v>1556.1</v>
      </c>
      <c r="F473" s="40">
        <v>1953.6</v>
      </c>
      <c r="G473" s="40">
        <v>3300</v>
      </c>
      <c r="H473" s="40">
        <v>2470</v>
      </c>
      <c r="I473" s="40">
        <v>4456.5</v>
      </c>
      <c r="J473" s="40">
        <v>4456.5</v>
      </c>
      <c r="K473" s="40">
        <v>4456.5</v>
      </c>
    </row>
    <row r="474" spans="1:11" ht="18.75" customHeight="1" x14ac:dyDescent="0.25">
      <c r="A474" s="61" t="s">
        <v>385</v>
      </c>
      <c r="B474" s="80"/>
      <c r="C474" s="63" t="s">
        <v>34</v>
      </c>
      <c r="D474" s="119"/>
      <c r="E474" s="45">
        <f t="shared" ref="E474:K474" si="220">E475</f>
        <v>6726.7</v>
      </c>
      <c r="F474" s="45">
        <f t="shared" si="220"/>
        <v>22907</v>
      </c>
      <c r="G474" s="45">
        <f t="shared" si="220"/>
        <v>22169.8</v>
      </c>
      <c r="H474" s="45">
        <f t="shared" si="220"/>
        <v>22304.3</v>
      </c>
      <c r="I474" s="45">
        <f t="shared" si="220"/>
        <v>23589.8</v>
      </c>
      <c r="J474" s="45">
        <f t="shared" si="220"/>
        <v>22169.8</v>
      </c>
      <c r="K474" s="45">
        <f t="shared" si="220"/>
        <v>22169.8</v>
      </c>
    </row>
    <row r="475" spans="1:11" ht="65.25" customHeight="1" x14ac:dyDescent="0.25">
      <c r="A475" s="65" t="s">
        <v>532</v>
      </c>
      <c r="B475" s="75"/>
      <c r="C475" s="72" t="s">
        <v>0</v>
      </c>
      <c r="D475" s="74" t="s">
        <v>112</v>
      </c>
      <c r="E475" s="42">
        <v>6726.7</v>
      </c>
      <c r="F475" s="42">
        <v>22907</v>
      </c>
      <c r="G475" s="42">
        <v>22169.8</v>
      </c>
      <c r="H475" s="42">
        <v>22304.3</v>
      </c>
      <c r="I475" s="42">
        <v>23589.8</v>
      </c>
      <c r="J475" s="42">
        <v>22169.8</v>
      </c>
      <c r="K475" s="42">
        <v>22169.8</v>
      </c>
    </row>
    <row r="476" spans="1:11" ht="18.75" customHeight="1" x14ac:dyDescent="0.25">
      <c r="A476" s="61" t="s">
        <v>404</v>
      </c>
      <c r="B476" s="80"/>
      <c r="C476" s="101">
        <v>51</v>
      </c>
      <c r="D476" s="119"/>
      <c r="E476" s="45">
        <f t="shared" ref="E476:K476" si="221">E477</f>
        <v>1388.5</v>
      </c>
      <c r="F476" s="45">
        <f t="shared" si="221"/>
        <v>10104.1</v>
      </c>
      <c r="G476" s="45">
        <f t="shared" si="221"/>
        <v>12102.9</v>
      </c>
      <c r="H476" s="45">
        <f t="shared" si="221"/>
        <v>10902.9</v>
      </c>
      <c r="I476" s="45">
        <f t="shared" si="221"/>
        <v>12743.1</v>
      </c>
      <c r="J476" s="45">
        <f t="shared" si="221"/>
        <v>12102.9</v>
      </c>
      <c r="K476" s="45">
        <f t="shared" si="221"/>
        <v>12102.9</v>
      </c>
    </row>
    <row r="477" spans="1:11" ht="31.5" customHeight="1" x14ac:dyDescent="0.25">
      <c r="A477" s="65" t="s">
        <v>533</v>
      </c>
      <c r="B477" s="120"/>
      <c r="C477" s="83"/>
      <c r="D477" s="114" t="s">
        <v>120</v>
      </c>
      <c r="E477" s="42">
        <v>1388.5</v>
      </c>
      <c r="F477" s="42">
        <v>10104.1</v>
      </c>
      <c r="G477" s="42">
        <v>12102.9</v>
      </c>
      <c r="H477" s="42">
        <v>10902.9</v>
      </c>
      <c r="I477" s="42">
        <v>12743.1</v>
      </c>
      <c r="J477" s="42">
        <v>12102.9</v>
      </c>
      <c r="K477" s="42">
        <v>12102.9</v>
      </c>
    </row>
    <row r="478" spans="1:11" ht="17.25" customHeight="1" x14ac:dyDescent="0.25">
      <c r="A478" s="61" t="s">
        <v>386</v>
      </c>
      <c r="B478" s="80"/>
      <c r="C478" s="101">
        <v>58</v>
      </c>
      <c r="D478" s="115"/>
      <c r="E478" s="45">
        <f t="shared" ref="E478:K478" si="222">E479</f>
        <v>1030</v>
      </c>
      <c r="F478" s="47">
        <f t="shared" si="222"/>
        <v>0</v>
      </c>
      <c r="G478" s="47">
        <f t="shared" si="222"/>
        <v>0</v>
      </c>
      <c r="H478" s="47">
        <f t="shared" si="222"/>
        <v>0</v>
      </c>
      <c r="I478" s="47">
        <f t="shared" si="222"/>
        <v>0</v>
      </c>
      <c r="J478" s="47">
        <f t="shared" si="222"/>
        <v>0</v>
      </c>
      <c r="K478" s="47">
        <f t="shared" si="222"/>
        <v>0</v>
      </c>
    </row>
    <row r="479" spans="1:11" ht="48" customHeight="1" x14ac:dyDescent="0.25">
      <c r="A479" s="65" t="s">
        <v>489</v>
      </c>
      <c r="B479" s="75"/>
      <c r="C479" s="83"/>
      <c r="D479" s="114" t="s">
        <v>141</v>
      </c>
      <c r="E479" s="42">
        <v>1030</v>
      </c>
      <c r="F479" s="42"/>
      <c r="G479" s="42"/>
      <c r="H479" s="22"/>
      <c r="I479" s="22"/>
      <c r="J479" s="22"/>
      <c r="K479" s="22"/>
    </row>
    <row r="480" spans="1:11" ht="20.25" customHeight="1" x14ac:dyDescent="0.25">
      <c r="A480" s="61" t="s">
        <v>577</v>
      </c>
      <c r="B480" s="121"/>
      <c r="C480" s="101">
        <v>70</v>
      </c>
      <c r="D480" s="119"/>
      <c r="E480" s="45">
        <f t="shared" ref="E480:K480" si="223">E481</f>
        <v>0</v>
      </c>
      <c r="F480" s="45">
        <f t="shared" si="223"/>
        <v>5374.5</v>
      </c>
      <c r="G480" s="45">
        <f t="shared" si="223"/>
        <v>8352.9</v>
      </c>
      <c r="H480" s="45">
        <f t="shared" si="223"/>
        <v>7514.2</v>
      </c>
      <c r="I480" s="45">
        <f t="shared" si="223"/>
        <v>6832.9</v>
      </c>
      <c r="J480" s="45">
        <f t="shared" si="223"/>
        <v>8352.9</v>
      </c>
      <c r="K480" s="45">
        <f t="shared" si="223"/>
        <v>8352.9</v>
      </c>
    </row>
    <row r="481" spans="1:11" ht="32.25" customHeight="1" x14ac:dyDescent="0.25">
      <c r="A481" s="65" t="s">
        <v>576</v>
      </c>
      <c r="B481" s="75"/>
      <c r="C481" s="83"/>
      <c r="D481" s="114" t="s">
        <v>136</v>
      </c>
      <c r="E481" s="44"/>
      <c r="F481" s="42">
        <v>5374.5</v>
      </c>
      <c r="G481" s="42">
        <v>8352.9</v>
      </c>
      <c r="H481" s="42">
        <v>7514.2</v>
      </c>
      <c r="I481" s="42">
        <v>6832.9</v>
      </c>
      <c r="J481" s="42">
        <v>8352.9</v>
      </c>
      <c r="K481" s="42">
        <v>8352.9</v>
      </c>
    </row>
    <row r="482" spans="1:11" ht="17.25" customHeight="1" x14ac:dyDescent="0.25">
      <c r="A482" s="61" t="s">
        <v>383</v>
      </c>
      <c r="B482" s="80"/>
      <c r="C482" s="101">
        <v>80</v>
      </c>
      <c r="D482" s="119"/>
      <c r="E482" s="45">
        <f t="shared" ref="E482:K482" si="224">E483</f>
        <v>520</v>
      </c>
      <c r="F482" s="45">
        <f t="shared" si="224"/>
        <v>30872.799999999999</v>
      </c>
      <c r="G482" s="45">
        <f t="shared" si="224"/>
        <v>35564</v>
      </c>
      <c r="H482" s="45">
        <f t="shared" si="224"/>
        <v>34647.800000000003</v>
      </c>
      <c r="I482" s="45">
        <f t="shared" si="224"/>
        <v>35280.699999999997</v>
      </c>
      <c r="J482" s="45">
        <f t="shared" si="224"/>
        <v>35564</v>
      </c>
      <c r="K482" s="45">
        <f t="shared" si="224"/>
        <v>35564</v>
      </c>
    </row>
    <row r="483" spans="1:11" ht="48" customHeight="1" x14ac:dyDescent="0.25">
      <c r="A483" s="65" t="s">
        <v>534</v>
      </c>
      <c r="B483" s="75"/>
      <c r="C483" s="122"/>
      <c r="D483" s="114" t="s">
        <v>165</v>
      </c>
      <c r="E483" s="42">
        <v>520</v>
      </c>
      <c r="F483" s="42">
        <v>30872.799999999999</v>
      </c>
      <c r="G483" s="42">
        <v>35564</v>
      </c>
      <c r="H483" s="42">
        <v>34647.800000000003</v>
      </c>
      <c r="I483" s="42">
        <v>35280.699999999997</v>
      </c>
      <c r="J483" s="42">
        <v>35564</v>
      </c>
      <c r="K483" s="42">
        <v>35564</v>
      </c>
    </row>
    <row r="484" spans="1:11" ht="23.25" customHeight="1" x14ac:dyDescent="0.2">
      <c r="A484" s="58" t="s">
        <v>351</v>
      </c>
      <c r="B484" s="60" t="s">
        <v>343</v>
      </c>
      <c r="C484" s="59"/>
      <c r="D484" s="59"/>
      <c r="E484" s="46">
        <f t="shared" ref="E484:K484" si="225">E485</f>
        <v>27595.800000000003</v>
      </c>
      <c r="F484" s="46">
        <f t="shared" si="225"/>
        <v>18200.099999999999</v>
      </c>
      <c r="G484" s="46">
        <f t="shared" si="225"/>
        <v>23509.199999999997</v>
      </c>
      <c r="H484" s="46">
        <f t="shared" si="225"/>
        <v>21526.199999999997</v>
      </c>
      <c r="I484" s="46">
        <f t="shared" si="225"/>
        <v>17610.5</v>
      </c>
      <c r="J484" s="46">
        <f t="shared" si="225"/>
        <v>17626.400000000001</v>
      </c>
      <c r="K484" s="46">
        <f t="shared" si="225"/>
        <v>17626.400000000001</v>
      </c>
    </row>
    <row r="485" spans="1:11" ht="16.5" customHeight="1" x14ac:dyDescent="0.25">
      <c r="A485" s="61" t="s">
        <v>385</v>
      </c>
      <c r="B485" s="80"/>
      <c r="C485" s="101">
        <v>50</v>
      </c>
      <c r="D485" s="115"/>
      <c r="E485" s="45">
        <f t="shared" ref="E485:K485" si="226">E486+E487</f>
        <v>27595.800000000003</v>
      </c>
      <c r="F485" s="45">
        <f t="shared" si="226"/>
        <v>18200.099999999999</v>
      </c>
      <c r="G485" s="45">
        <f t="shared" si="226"/>
        <v>23509.199999999997</v>
      </c>
      <c r="H485" s="45">
        <f t="shared" si="226"/>
        <v>21526.199999999997</v>
      </c>
      <c r="I485" s="45">
        <f t="shared" si="226"/>
        <v>17610.5</v>
      </c>
      <c r="J485" s="45">
        <f t="shared" si="226"/>
        <v>17626.400000000001</v>
      </c>
      <c r="K485" s="45">
        <f t="shared" si="226"/>
        <v>17626.400000000001</v>
      </c>
    </row>
    <row r="486" spans="1:11" ht="16.5" customHeight="1" x14ac:dyDescent="0.25">
      <c r="A486" s="65" t="s">
        <v>352</v>
      </c>
      <c r="B486" s="75"/>
      <c r="C486" s="122"/>
      <c r="D486" s="114" t="s">
        <v>36</v>
      </c>
      <c r="E486" s="40">
        <v>22637.4</v>
      </c>
      <c r="F486" s="40">
        <v>13524.8</v>
      </c>
      <c r="G486" s="40">
        <v>18496.8</v>
      </c>
      <c r="H486" s="40">
        <v>16096.8</v>
      </c>
      <c r="I486" s="40">
        <v>12406.8</v>
      </c>
      <c r="J486" s="40">
        <v>12406.8</v>
      </c>
      <c r="K486" s="40">
        <v>12406.8</v>
      </c>
    </row>
    <row r="487" spans="1:11" ht="16.5" customHeight="1" x14ac:dyDescent="0.25">
      <c r="A487" s="65" t="s">
        <v>354</v>
      </c>
      <c r="B487" s="75"/>
      <c r="C487" s="122"/>
      <c r="D487" s="114" t="s">
        <v>353</v>
      </c>
      <c r="E487" s="40">
        <v>4958.3999999999996</v>
      </c>
      <c r="F487" s="40">
        <v>4675.3</v>
      </c>
      <c r="G487" s="40">
        <v>5012.3999999999996</v>
      </c>
      <c r="H487" s="40">
        <v>5429.4</v>
      </c>
      <c r="I487" s="40">
        <v>5203.7</v>
      </c>
      <c r="J487" s="40">
        <v>5219.6000000000004</v>
      </c>
      <c r="K487" s="40">
        <v>5219.6000000000004</v>
      </c>
    </row>
    <row r="488" spans="1:11" ht="27.75" customHeight="1" x14ac:dyDescent="0.2">
      <c r="A488" s="58" t="s">
        <v>355</v>
      </c>
      <c r="B488" s="60" t="s">
        <v>344</v>
      </c>
      <c r="C488" s="59"/>
      <c r="D488" s="59"/>
      <c r="E488" s="46">
        <f t="shared" ref="E488:K488" si="227">E489</f>
        <v>38466.9</v>
      </c>
      <c r="F488" s="46">
        <f t="shared" si="227"/>
        <v>40518.1</v>
      </c>
      <c r="G488" s="46">
        <f t="shared" si="227"/>
        <v>56255.3</v>
      </c>
      <c r="H488" s="46">
        <f t="shared" si="227"/>
        <v>53706.600000000006</v>
      </c>
      <c r="I488" s="46">
        <f t="shared" si="227"/>
        <v>54391.399999999994</v>
      </c>
      <c r="J488" s="46">
        <f t="shared" si="227"/>
        <v>54251.799999999996</v>
      </c>
      <c r="K488" s="46">
        <f t="shared" si="227"/>
        <v>54251.799999999996</v>
      </c>
    </row>
    <row r="489" spans="1:11" ht="16.5" customHeight="1" x14ac:dyDescent="0.25">
      <c r="A489" s="61" t="s">
        <v>385</v>
      </c>
      <c r="B489" s="80"/>
      <c r="C489" s="101">
        <v>50</v>
      </c>
      <c r="D489" s="101"/>
      <c r="E489" s="45">
        <f t="shared" ref="E489:K489" si="228">E490</f>
        <v>38466.9</v>
      </c>
      <c r="F489" s="45">
        <f t="shared" si="228"/>
        <v>40518.1</v>
      </c>
      <c r="G489" s="45">
        <f t="shared" si="228"/>
        <v>56255.3</v>
      </c>
      <c r="H489" s="45">
        <f t="shared" si="228"/>
        <v>53706.600000000006</v>
      </c>
      <c r="I489" s="45">
        <f t="shared" si="228"/>
        <v>54391.399999999994</v>
      </c>
      <c r="J489" s="45">
        <f t="shared" si="228"/>
        <v>54251.799999999996</v>
      </c>
      <c r="K489" s="45">
        <f t="shared" si="228"/>
        <v>54251.799999999996</v>
      </c>
    </row>
    <row r="490" spans="1:11" ht="16.5" customHeight="1" x14ac:dyDescent="0.25">
      <c r="A490" s="65" t="s">
        <v>356</v>
      </c>
      <c r="B490" s="75"/>
      <c r="C490" s="122"/>
      <c r="D490" s="84">
        <v>5017</v>
      </c>
      <c r="E490" s="40">
        <v>38466.9</v>
      </c>
      <c r="F490" s="40">
        <v>40518.1</v>
      </c>
      <c r="G490" s="40">
        <v>56255.3</v>
      </c>
      <c r="H490" s="40">
        <v>53706.600000000006</v>
      </c>
      <c r="I490" s="40">
        <v>54391.399999999994</v>
      </c>
      <c r="J490" s="40">
        <v>54251.799999999996</v>
      </c>
      <c r="K490" s="40">
        <v>54251.799999999996</v>
      </c>
    </row>
    <row r="491" spans="1:11" ht="22.15" customHeight="1" x14ac:dyDescent="0.2">
      <c r="A491" s="58" t="s">
        <v>293</v>
      </c>
      <c r="B491" s="60" t="s">
        <v>195</v>
      </c>
      <c r="C491" s="59" t="s">
        <v>0</v>
      </c>
      <c r="D491" s="59" t="s">
        <v>0</v>
      </c>
      <c r="E491" s="46">
        <f t="shared" ref="E491:K491" si="229">E492</f>
        <v>179931.19999999998</v>
      </c>
      <c r="F491" s="46">
        <f t="shared" si="229"/>
        <v>211350</v>
      </c>
      <c r="G491" s="46">
        <f t="shared" si="229"/>
        <v>234837.8</v>
      </c>
      <c r="H491" s="46">
        <f>H492</f>
        <v>230672.09999999998</v>
      </c>
      <c r="I491" s="46">
        <f t="shared" si="229"/>
        <v>248679.40000000002</v>
      </c>
      <c r="J491" s="46">
        <f t="shared" si="229"/>
        <v>249603.8</v>
      </c>
      <c r="K491" s="46">
        <f t="shared" si="229"/>
        <v>249603.8</v>
      </c>
    </row>
    <row r="492" spans="1:11" ht="18.600000000000001" customHeight="1" x14ac:dyDescent="0.25">
      <c r="A492" s="61" t="s">
        <v>404</v>
      </c>
      <c r="B492" s="63"/>
      <c r="C492" s="63" t="s">
        <v>113</v>
      </c>
      <c r="D492" s="73"/>
      <c r="E492" s="64">
        <f t="shared" ref="E492:K492" si="230">E493+E494+E495</f>
        <v>179931.19999999998</v>
      </c>
      <c r="F492" s="64">
        <f t="shared" si="230"/>
        <v>211350</v>
      </c>
      <c r="G492" s="64">
        <f t="shared" si="230"/>
        <v>234837.8</v>
      </c>
      <c r="H492" s="64">
        <f t="shared" si="230"/>
        <v>230672.09999999998</v>
      </c>
      <c r="I492" s="64">
        <f t="shared" si="230"/>
        <v>248679.40000000002</v>
      </c>
      <c r="J492" s="64">
        <f t="shared" si="230"/>
        <v>249603.8</v>
      </c>
      <c r="K492" s="64">
        <f t="shared" si="230"/>
        <v>249603.8</v>
      </c>
    </row>
    <row r="493" spans="1:11" ht="30.75" customHeight="1" x14ac:dyDescent="0.25">
      <c r="A493" s="65" t="s">
        <v>464</v>
      </c>
      <c r="B493" s="72"/>
      <c r="C493" s="72" t="s">
        <v>0</v>
      </c>
      <c r="D493" s="74" t="s">
        <v>115</v>
      </c>
      <c r="E493" s="42"/>
      <c r="F493" s="42"/>
      <c r="G493" s="42">
        <v>600</v>
      </c>
      <c r="H493" s="42">
        <v>240</v>
      </c>
      <c r="I493" s="42">
        <v>400</v>
      </c>
      <c r="J493" s="42">
        <v>400</v>
      </c>
      <c r="K493" s="42">
        <v>400</v>
      </c>
    </row>
    <row r="494" spans="1:11" ht="15.75" x14ac:dyDescent="0.25">
      <c r="A494" s="65" t="s">
        <v>465</v>
      </c>
      <c r="B494" s="67"/>
      <c r="C494" s="67" t="s">
        <v>0</v>
      </c>
      <c r="D494" s="66" t="s">
        <v>116</v>
      </c>
      <c r="E494" s="40">
        <v>7739.3</v>
      </c>
      <c r="F494" s="40">
        <v>28258.2</v>
      </c>
      <c r="G494" s="40">
        <v>33812.699999999997</v>
      </c>
      <c r="H494" s="40">
        <v>31312.699999999997</v>
      </c>
      <c r="I494" s="40">
        <v>42812.7</v>
      </c>
      <c r="J494" s="40">
        <v>42812.7</v>
      </c>
      <c r="K494" s="40">
        <v>42812.7</v>
      </c>
    </row>
    <row r="495" spans="1:11" ht="15.75" x14ac:dyDescent="0.25">
      <c r="A495" s="65" t="s">
        <v>535</v>
      </c>
      <c r="B495" s="67"/>
      <c r="C495" s="67" t="s">
        <v>0</v>
      </c>
      <c r="D495" s="66" t="s">
        <v>119</v>
      </c>
      <c r="E495" s="40">
        <v>172191.9</v>
      </c>
      <c r="F495" s="42">
        <v>183091.8</v>
      </c>
      <c r="G495" s="42">
        <v>200425.1</v>
      </c>
      <c r="H495" s="42">
        <v>199119.4</v>
      </c>
      <c r="I495" s="42">
        <v>205466.7</v>
      </c>
      <c r="J495" s="42">
        <v>206391.1</v>
      </c>
      <c r="K495" s="42">
        <v>206391.1</v>
      </c>
    </row>
    <row r="496" spans="1:11" ht="22.15" customHeight="1" x14ac:dyDescent="0.2">
      <c r="A496" s="58" t="s">
        <v>294</v>
      </c>
      <c r="B496" s="60" t="s">
        <v>196</v>
      </c>
      <c r="C496" s="59" t="s">
        <v>0</v>
      </c>
      <c r="D496" s="59" t="s">
        <v>0</v>
      </c>
      <c r="E496" s="46">
        <f t="shared" ref="E496:K497" si="231">E497</f>
        <v>1918.8</v>
      </c>
      <c r="F496" s="46">
        <f t="shared" si="231"/>
        <v>1621.5</v>
      </c>
      <c r="G496" s="46">
        <f t="shared" si="231"/>
        <v>2956.1</v>
      </c>
      <c r="H496" s="46">
        <f t="shared" si="231"/>
        <v>2918.1</v>
      </c>
      <c r="I496" s="46">
        <f t="shared" si="231"/>
        <v>3637.9</v>
      </c>
      <c r="J496" s="46">
        <f t="shared" si="231"/>
        <v>3668.2000000000003</v>
      </c>
      <c r="K496" s="46">
        <f t="shared" si="231"/>
        <v>3698.3</v>
      </c>
    </row>
    <row r="497" spans="1:11" ht="18.600000000000001" customHeight="1" x14ac:dyDescent="0.25">
      <c r="A497" s="61" t="s">
        <v>408</v>
      </c>
      <c r="B497" s="63"/>
      <c r="C497" s="63" t="s">
        <v>169</v>
      </c>
      <c r="D497" s="73"/>
      <c r="E497" s="45">
        <f t="shared" si="231"/>
        <v>1918.8</v>
      </c>
      <c r="F497" s="45">
        <f t="shared" si="231"/>
        <v>1621.5</v>
      </c>
      <c r="G497" s="47">
        <f t="shared" si="231"/>
        <v>2956.1</v>
      </c>
      <c r="H497" s="47">
        <f t="shared" si="231"/>
        <v>2918.1</v>
      </c>
      <c r="I497" s="47">
        <f t="shared" si="231"/>
        <v>3637.9</v>
      </c>
      <c r="J497" s="47">
        <f t="shared" si="231"/>
        <v>3668.2000000000003</v>
      </c>
      <c r="K497" s="47">
        <f t="shared" si="231"/>
        <v>3698.3</v>
      </c>
    </row>
    <row r="498" spans="1:11" ht="32.25" customHeight="1" x14ac:dyDescent="0.25">
      <c r="A498" s="65" t="s">
        <v>537</v>
      </c>
      <c r="B498" s="72"/>
      <c r="C498" s="72" t="s">
        <v>0</v>
      </c>
      <c r="D498" s="74" t="s">
        <v>170</v>
      </c>
      <c r="E498" s="42">
        <v>1918.8</v>
      </c>
      <c r="F498" s="42">
        <v>1621.5</v>
      </c>
      <c r="G498" s="42">
        <v>2956.1</v>
      </c>
      <c r="H498" s="42">
        <v>2918.1</v>
      </c>
      <c r="I498" s="42">
        <v>3637.9</v>
      </c>
      <c r="J498" s="42">
        <v>3668.2000000000003</v>
      </c>
      <c r="K498" s="42">
        <v>3698.3</v>
      </c>
    </row>
    <row r="499" spans="1:11" ht="22.15" customHeight="1" x14ac:dyDescent="0.2">
      <c r="A499" s="58" t="s">
        <v>197</v>
      </c>
      <c r="B499" s="60" t="s">
        <v>198</v>
      </c>
      <c r="C499" s="59" t="s">
        <v>0</v>
      </c>
      <c r="D499" s="59" t="s">
        <v>0</v>
      </c>
      <c r="E499" s="46">
        <f t="shared" ref="E499:K500" si="232">E500</f>
        <v>1548.2</v>
      </c>
      <c r="F499" s="46">
        <f t="shared" si="232"/>
        <v>1545.9</v>
      </c>
      <c r="G499" s="46">
        <f t="shared" si="232"/>
        <v>1683.5</v>
      </c>
      <c r="H499" s="46">
        <f t="shared" si="232"/>
        <v>1683.5</v>
      </c>
      <c r="I499" s="46">
        <f t="shared" si="232"/>
        <v>1761</v>
      </c>
      <c r="J499" s="46">
        <f t="shared" si="232"/>
        <v>1767.2</v>
      </c>
      <c r="K499" s="46">
        <f t="shared" si="232"/>
        <v>1767.2</v>
      </c>
    </row>
    <row r="500" spans="1:11" ht="18.600000000000001" customHeight="1" x14ac:dyDescent="0.25">
      <c r="A500" s="61" t="s">
        <v>398</v>
      </c>
      <c r="B500" s="63"/>
      <c r="C500" s="63" t="s">
        <v>94</v>
      </c>
      <c r="D500" s="73"/>
      <c r="E500" s="64">
        <f t="shared" si="232"/>
        <v>1548.2</v>
      </c>
      <c r="F500" s="64">
        <f t="shared" si="232"/>
        <v>1545.9</v>
      </c>
      <c r="G500" s="64">
        <f t="shared" si="232"/>
        <v>1683.5</v>
      </c>
      <c r="H500" s="64">
        <f t="shared" si="232"/>
        <v>1683.5</v>
      </c>
      <c r="I500" s="64">
        <f t="shared" si="232"/>
        <v>1761</v>
      </c>
      <c r="J500" s="64">
        <f t="shared" si="232"/>
        <v>1767.2</v>
      </c>
      <c r="K500" s="64">
        <f t="shared" si="232"/>
        <v>1767.2</v>
      </c>
    </row>
    <row r="501" spans="1:11" ht="15.75" x14ac:dyDescent="0.25">
      <c r="A501" s="65" t="s">
        <v>538</v>
      </c>
      <c r="B501" s="67"/>
      <c r="C501" s="67" t="s">
        <v>0</v>
      </c>
      <c r="D501" s="66" t="s">
        <v>199</v>
      </c>
      <c r="E501" s="40">
        <v>1548.2</v>
      </c>
      <c r="F501" s="42">
        <v>1545.9</v>
      </c>
      <c r="G501" s="42">
        <v>1683.5</v>
      </c>
      <c r="H501" s="42">
        <v>1683.5</v>
      </c>
      <c r="I501" s="42">
        <v>1761</v>
      </c>
      <c r="J501" s="42">
        <v>1767.2</v>
      </c>
      <c r="K501" s="42">
        <v>1767.2</v>
      </c>
    </row>
    <row r="502" spans="1:11" ht="22.15" customHeight="1" x14ac:dyDescent="0.2">
      <c r="A502" s="58" t="s">
        <v>200</v>
      </c>
      <c r="B502" s="60" t="s">
        <v>17</v>
      </c>
      <c r="C502" s="59" t="s">
        <v>0</v>
      </c>
      <c r="D502" s="59" t="s">
        <v>0</v>
      </c>
      <c r="E502" s="46">
        <f t="shared" ref="E502:K502" si="233">E503</f>
        <v>407628.79999999999</v>
      </c>
      <c r="F502" s="46">
        <f t="shared" si="233"/>
        <v>430436.3</v>
      </c>
      <c r="G502" s="46">
        <f t="shared" si="233"/>
        <v>438799.60000000003</v>
      </c>
      <c r="H502" s="46">
        <f t="shared" si="233"/>
        <v>450919.9</v>
      </c>
      <c r="I502" s="46">
        <f t="shared" si="233"/>
        <v>478530.4</v>
      </c>
      <c r="J502" s="46">
        <f t="shared" si="233"/>
        <v>478179.80000000005</v>
      </c>
      <c r="K502" s="46">
        <f t="shared" si="233"/>
        <v>475460</v>
      </c>
    </row>
    <row r="503" spans="1:11" ht="18.600000000000001" customHeight="1" x14ac:dyDescent="0.25">
      <c r="A503" s="61" t="s">
        <v>390</v>
      </c>
      <c r="B503" s="63"/>
      <c r="C503" s="63" t="s">
        <v>63</v>
      </c>
      <c r="D503" s="73"/>
      <c r="E503" s="64">
        <f t="shared" ref="E503:K503" si="234">E504+E505</f>
        <v>407628.79999999999</v>
      </c>
      <c r="F503" s="64">
        <f t="shared" si="234"/>
        <v>430436.3</v>
      </c>
      <c r="G503" s="64">
        <f t="shared" si="234"/>
        <v>438799.60000000003</v>
      </c>
      <c r="H503" s="64">
        <f t="shared" si="234"/>
        <v>450919.9</v>
      </c>
      <c r="I503" s="64">
        <f t="shared" si="234"/>
        <v>478530.4</v>
      </c>
      <c r="J503" s="64">
        <f t="shared" si="234"/>
        <v>478179.80000000005</v>
      </c>
      <c r="K503" s="64">
        <f t="shared" si="234"/>
        <v>475460</v>
      </c>
    </row>
    <row r="504" spans="1:11" ht="15.75" x14ac:dyDescent="0.25">
      <c r="A504" s="65" t="s">
        <v>539</v>
      </c>
      <c r="B504" s="67"/>
      <c r="C504" s="67" t="s">
        <v>0</v>
      </c>
      <c r="D504" s="66" t="s">
        <v>201</v>
      </c>
      <c r="E504" s="40">
        <v>13374.5</v>
      </c>
      <c r="F504" s="42">
        <v>13748.1</v>
      </c>
      <c r="G504" s="42">
        <v>17534.2</v>
      </c>
      <c r="H504" s="42">
        <v>17534.2</v>
      </c>
      <c r="I504" s="42">
        <v>17984.400000000001</v>
      </c>
      <c r="J504" s="42">
        <v>17714.900000000001</v>
      </c>
      <c r="K504" s="42">
        <v>17864.900000000001</v>
      </c>
    </row>
    <row r="505" spans="1:11" ht="15.75" x14ac:dyDescent="0.25">
      <c r="A505" s="65" t="s">
        <v>540</v>
      </c>
      <c r="B505" s="67"/>
      <c r="C505" s="67"/>
      <c r="D505" s="66" t="s">
        <v>295</v>
      </c>
      <c r="E505" s="40">
        <v>394254.3</v>
      </c>
      <c r="F505" s="40">
        <v>416688.2</v>
      </c>
      <c r="G505" s="40">
        <v>421265.4</v>
      </c>
      <c r="H505" s="40">
        <v>433385.7</v>
      </c>
      <c r="I505" s="40">
        <v>460546</v>
      </c>
      <c r="J505" s="40">
        <v>460464.9</v>
      </c>
      <c r="K505" s="40">
        <v>457595.1</v>
      </c>
    </row>
    <row r="506" spans="1:11" ht="22.15" customHeight="1" x14ac:dyDescent="0.2">
      <c r="A506" s="58" t="s">
        <v>324</v>
      </c>
      <c r="B506" s="60" t="s">
        <v>18</v>
      </c>
      <c r="C506" s="59"/>
      <c r="D506" s="59"/>
      <c r="E506" s="46">
        <f t="shared" ref="E506:K507" si="235">E507</f>
        <v>9131.7000000000007</v>
      </c>
      <c r="F506" s="46">
        <f t="shared" si="235"/>
        <v>9929.2999999999993</v>
      </c>
      <c r="G506" s="46">
        <f t="shared" si="235"/>
        <v>12530.3</v>
      </c>
      <c r="H506" s="46">
        <f>H508</f>
        <v>12530.3</v>
      </c>
      <c r="I506" s="46">
        <f t="shared" ref="I506:J506" si="236">I508</f>
        <v>14327.4</v>
      </c>
      <c r="J506" s="46">
        <f t="shared" si="236"/>
        <v>14354.3</v>
      </c>
      <c r="K506" s="46">
        <f t="shared" ref="K506" si="237">K508</f>
        <v>14354.3</v>
      </c>
    </row>
    <row r="507" spans="1:11" ht="18.600000000000001" customHeight="1" x14ac:dyDescent="0.25">
      <c r="A507" s="61" t="s">
        <v>390</v>
      </c>
      <c r="B507" s="80"/>
      <c r="C507" s="63" t="s">
        <v>63</v>
      </c>
      <c r="D507" s="70"/>
      <c r="E507" s="45">
        <f>E508</f>
        <v>9131.7000000000007</v>
      </c>
      <c r="F507" s="45">
        <f t="shared" si="235"/>
        <v>9929.2999999999993</v>
      </c>
      <c r="G507" s="45">
        <f t="shared" si="235"/>
        <v>12530.3</v>
      </c>
      <c r="H507" s="45">
        <f t="shared" si="235"/>
        <v>12530.3</v>
      </c>
      <c r="I507" s="45">
        <f t="shared" si="235"/>
        <v>14327.4</v>
      </c>
      <c r="J507" s="45">
        <f t="shared" si="235"/>
        <v>14354.3</v>
      </c>
      <c r="K507" s="45">
        <f t="shared" si="235"/>
        <v>14354.3</v>
      </c>
    </row>
    <row r="508" spans="1:11" ht="15" customHeight="1" x14ac:dyDescent="0.25">
      <c r="A508" s="65" t="s">
        <v>375</v>
      </c>
      <c r="B508" s="123"/>
      <c r="C508" s="67"/>
      <c r="D508" s="66">
        <v>4019</v>
      </c>
      <c r="E508" s="49">
        <v>9131.7000000000007</v>
      </c>
      <c r="F508" s="49">
        <v>9929.2999999999993</v>
      </c>
      <c r="G508" s="49">
        <v>12530.3</v>
      </c>
      <c r="H508" s="49">
        <v>12530.3</v>
      </c>
      <c r="I508" s="49">
        <v>14327.4</v>
      </c>
      <c r="J508" s="49">
        <v>14354.3</v>
      </c>
      <c r="K508" s="49">
        <v>14354.3</v>
      </c>
    </row>
    <row r="509" spans="1:11" ht="22.15" customHeight="1" x14ac:dyDescent="0.2">
      <c r="A509" s="58" t="s">
        <v>296</v>
      </c>
      <c r="B509" s="60" t="s">
        <v>19</v>
      </c>
      <c r="C509" s="59" t="s">
        <v>0</v>
      </c>
      <c r="D509" s="59" t="s">
        <v>0</v>
      </c>
      <c r="E509" s="46">
        <f t="shared" ref="E509:K510" si="238">E510</f>
        <v>334632.3</v>
      </c>
      <c r="F509" s="46">
        <f t="shared" si="238"/>
        <v>344474.3</v>
      </c>
      <c r="G509" s="46">
        <f t="shared" si="238"/>
        <v>380295.5</v>
      </c>
      <c r="H509" s="46">
        <f t="shared" si="238"/>
        <v>388995.5</v>
      </c>
      <c r="I509" s="46">
        <f t="shared" si="238"/>
        <v>385379</v>
      </c>
      <c r="J509" s="46">
        <f t="shared" si="238"/>
        <v>385794.5</v>
      </c>
      <c r="K509" s="46">
        <f t="shared" si="238"/>
        <v>385794.5</v>
      </c>
    </row>
    <row r="510" spans="1:11" ht="18.600000000000001" customHeight="1" x14ac:dyDescent="0.25">
      <c r="A510" s="61" t="s">
        <v>390</v>
      </c>
      <c r="B510" s="63"/>
      <c r="C510" s="63" t="s">
        <v>63</v>
      </c>
      <c r="D510" s="73"/>
      <c r="E510" s="64">
        <f t="shared" si="238"/>
        <v>334632.3</v>
      </c>
      <c r="F510" s="64">
        <f t="shared" si="238"/>
        <v>344474.3</v>
      </c>
      <c r="G510" s="64">
        <f t="shared" si="238"/>
        <v>380295.5</v>
      </c>
      <c r="H510" s="64">
        <f t="shared" si="238"/>
        <v>388995.5</v>
      </c>
      <c r="I510" s="64">
        <f t="shared" si="238"/>
        <v>385379</v>
      </c>
      <c r="J510" s="64">
        <f t="shared" si="238"/>
        <v>385794.5</v>
      </c>
      <c r="K510" s="64">
        <f t="shared" si="238"/>
        <v>385794.5</v>
      </c>
    </row>
    <row r="511" spans="1:11" ht="15.75" x14ac:dyDescent="0.25">
      <c r="A511" s="65" t="s">
        <v>541</v>
      </c>
      <c r="B511" s="67"/>
      <c r="C511" s="67" t="s">
        <v>0</v>
      </c>
      <c r="D511" s="66">
        <v>4006</v>
      </c>
      <c r="E511" s="40">
        <v>334632.3</v>
      </c>
      <c r="F511" s="42">
        <v>344474.3</v>
      </c>
      <c r="G511" s="42">
        <v>380295.5</v>
      </c>
      <c r="H511" s="42">
        <v>388995.5</v>
      </c>
      <c r="I511" s="42">
        <v>385379</v>
      </c>
      <c r="J511" s="42">
        <v>385794.5</v>
      </c>
      <c r="K511" s="42">
        <v>385794.5</v>
      </c>
    </row>
    <row r="512" spans="1:11" ht="22.15" customHeight="1" x14ac:dyDescent="0.2">
      <c r="A512" s="58" t="s">
        <v>202</v>
      </c>
      <c r="B512" s="60" t="s">
        <v>10</v>
      </c>
      <c r="C512" s="59" t="s">
        <v>0</v>
      </c>
      <c r="D512" s="59" t="s">
        <v>0</v>
      </c>
      <c r="E512" s="46">
        <f t="shared" ref="E512:K513" si="239">E513</f>
        <v>11077.1</v>
      </c>
      <c r="F512" s="46">
        <f t="shared" si="239"/>
        <v>11240.5</v>
      </c>
      <c r="G512" s="46">
        <f t="shared" si="239"/>
        <v>12747.2</v>
      </c>
      <c r="H512" s="46">
        <f t="shared" si="239"/>
        <v>12222.5</v>
      </c>
      <c r="I512" s="46">
        <f t="shared" si="239"/>
        <v>18020.5</v>
      </c>
      <c r="J512" s="46">
        <f t="shared" si="239"/>
        <v>24579.1</v>
      </c>
      <c r="K512" s="46">
        <f t="shared" si="239"/>
        <v>24559.1</v>
      </c>
    </row>
    <row r="513" spans="1:11" ht="18.600000000000001" customHeight="1" x14ac:dyDescent="0.25">
      <c r="A513" s="61" t="s">
        <v>378</v>
      </c>
      <c r="B513" s="63"/>
      <c r="C513" s="63" t="s">
        <v>9</v>
      </c>
      <c r="D513" s="73"/>
      <c r="E513" s="64">
        <f t="shared" si="239"/>
        <v>11077.1</v>
      </c>
      <c r="F513" s="64">
        <f t="shared" si="239"/>
        <v>11240.5</v>
      </c>
      <c r="G513" s="64">
        <f t="shared" si="239"/>
        <v>12747.2</v>
      </c>
      <c r="H513" s="64">
        <f t="shared" si="239"/>
        <v>12222.5</v>
      </c>
      <c r="I513" s="64">
        <f t="shared" si="239"/>
        <v>18020.5</v>
      </c>
      <c r="J513" s="64">
        <f t="shared" si="239"/>
        <v>24579.1</v>
      </c>
      <c r="K513" s="64">
        <f t="shared" si="239"/>
        <v>24559.1</v>
      </c>
    </row>
    <row r="514" spans="1:11" ht="15.75" x14ac:dyDescent="0.25">
      <c r="A514" s="65" t="s">
        <v>542</v>
      </c>
      <c r="B514" s="67"/>
      <c r="C514" s="67" t="s">
        <v>0</v>
      </c>
      <c r="D514" s="66" t="s">
        <v>203</v>
      </c>
      <c r="E514" s="40">
        <v>11077.1</v>
      </c>
      <c r="F514" s="42">
        <v>11240.5</v>
      </c>
      <c r="G514" s="42">
        <v>12747.2</v>
      </c>
      <c r="H514" s="42">
        <v>12222.5</v>
      </c>
      <c r="I514" s="42">
        <v>18020.5</v>
      </c>
      <c r="J514" s="42">
        <v>24579.1</v>
      </c>
      <c r="K514" s="42">
        <v>24559.1</v>
      </c>
    </row>
    <row r="515" spans="1:11" ht="22.15" customHeight="1" x14ac:dyDescent="0.2">
      <c r="A515" s="58" t="s">
        <v>297</v>
      </c>
      <c r="B515" s="60" t="s">
        <v>203</v>
      </c>
      <c r="C515" s="59" t="s">
        <v>0</v>
      </c>
      <c r="D515" s="59" t="s">
        <v>0</v>
      </c>
      <c r="E515" s="46">
        <f t="shared" ref="E515:K516" si="240">E516</f>
        <v>247306</v>
      </c>
      <c r="F515" s="46">
        <f t="shared" si="240"/>
        <v>177839.9</v>
      </c>
      <c r="G515" s="46">
        <f t="shared" si="240"/>
        <v>61832</v>
      </c>
      <c r="H515" s="46">
        <f t="shared" si="240"/>
        <v>63132.5</v>
      </c>
      <c r="I515" s="46">
        <f t="shared" si="240"/>
        <v>63683.7</v>
      </c>
      <c r="J515" s="46">
        <f t="shared" si="240"/>
        <v>207509.09999999998</v>
      </c>
      <c r="K515" s="46">
        <f t="shared" si="240"/>
        <v>240286.1</v>
      </c>
    </row>
    <row r="516" spans="1:11" ht="18.600000000000001" customHeight="1" x14ac:dyDescent="0.25">
      <c r="A516" s="61" t="s">
        <v>415</v>
      </c>
      <c r="B516" s="63"/>
      <c r="C516" s="63" t="s">
        <v>204</v>
      </c>
      <c r="D516" s="73"/>
      <c r="E516" s="64">
        <f t="shared" si="240"/>
        <v>247306</v>
      </c>
      <c r="F516" s="64">
        <f t="shared" si="240"/>
        <v>177839.9</v>
      </c>
      <c r="G516" s="64">
        <f t="shared" si="240"/>
        <v>61832</v>
      </c>
      <c r="H516" s="64">
        <f t="shared" si="240"/>
        <v>63132.5</v>
      </c>
      <c r="I516" s="64">
        <f t="shared" si="240"/>
        <v>63683.7</v>
      </c>
      <c r="J516" s="64">
        <f t="shared" si="240"/>
        <v>207509.09999999998</v>
      </c>
      <c r="K516" s="64">
        <f t="shared" si="240"/>
        <v>240286.1</v>
      </c>
    </row>
    <row r="517" spans="1:11" ht="15.75" x14ac:dyDescent="0.25">
      <c r="A517" s="65" t="s">
        <v>415</v>
      </c>
      <c r="B517" s="67"/>
      <c r="C517" s="67" t="s">
        <v>0</v>
      </c>
      <c r="D517" s="66" t="s">
        <v>205</v>
      </c>
      <c r="E517" s="40">
        <v>247306</v>
      </c>
      <c r="F517" s="42">
        <v>177839.9</v>
      </c>
      <c r="G517" s="42">
        <v>61832</v>
      </c>
      <c r="H517" s="42">
        <v>63132.5</v>
      </c>
      <c r="I517" s="42">
        <v>63683.7</v>
      </c>
      <c r="J517" s="42">
        <v>207509.09999999998</v>
      </c>
      <c r="K517" s="42">
        <v>240286.1</v>
      </c>
    </row>
    <row r="518" spans="1:11" ht="31.9" customHeight="1" x14ac:dyDescent="0.2">
      <c r="A518" s="58" t="s">
        <v>298</v>
      </c>
      <c r="B518" s="60" t="s">
        <v>206</v>
      </c>
      <c r="C518" s="59" t="s">
        <v>0</v>
      </c>
      <c r="D518" s="59" t="s">
        <v>0</v>
      </c>
      <c r="E518" s="46">
        <f t="shared" ref="E518:K519" si="241">E519</f>
        <v>6785.8</v>
      </c>
      <c r="F518" s="46">
        <f t="shared" si="241"/>
        <v>7375.3</v>
      </c>
      <c r="G518" s="46">
        <f t="shared" si="241"/>
        <v>8093.4</v>
      </c>
      <c r="H518" s="46">
        <f t="shared" si="241"/>
        <v>9087</v>
      </c>
      <c r="I518" s="46">
        <f t="shared" si="241"/>
        <v>9872.6</v>
      </c>
      <c r="J518" s="46">
        <f t="shared" si="241"/>
        <v>9923</v>
      </c>
      <c r="K518" s="46">
        <f t="shared" si="241"/>
        <v>9923</v>
      </c>
    </row>
    <row r="519" spans="1:11" ht="18.600000000000001" customHeight="1" x14ac:dyDescent="0.25">
      <c r="A519" s="61" t="s">
        <v>338</v>
      </c>
      <c r="B519" s="63"/>
      <c r="C519" s="63" t="s">
        <v>173</v>
      </c>
      <c r="D519" s="70"/>
      <c r="E519" s="64">
        <f t="shared" si="241"/>
        <v>6785.8</v>
      </c>
      <c r="F519" s="64">
        <f t="shared" si="241"/>
        <v>7375.3</v>
      </c>
      <c r="G519" s="64">
        <f t="shared" si="241"/>
        <v>8093.4</v>
      </c>
      <c r="H519" s="64">
        <f t="shared" si="241"/>
        <v>9087</v>
      </c>
      <c r="I519" s="64">
        <f t="shared" si="241"/>
        <v>9872.6</v>
      </c>
      <c r="J519" s="64">
        <f t="shared" si="241"/>
        <v>9923</v>
      </c>
      <c r="K519" s="64">
        <f t="shared" si="241"/>
        <v>9923</v>
      </c>
    </row>
    <row r="520" spans="1:11" ht="15.75" x14ac:dyDescent="0.25">
      <c r="A520" s="65" t="s">
        <v>543</v>
      </c>
      <c r="B520" s="67"/>
      <c r="C520" s="67" t="s">
        <v>0</v>
      </c>
      <c r="D520" s="66" t="s">
        <v>207</v>
      </c>
      <c r="E520" s="40">
        <v>6785.8</v>
      </c>
      <c r="F520" s="42">
        <v>7375.3</v>
      </c>
      <c r="G520" s="42">
        <v>8093.4</v>
      </c>
      <c r="H520" s="42">
        <v>9087</v>
      </c>
      <c r="I520" s="42">
        <v>9872.6</v>
      </c>
      <c r="J520" s="42">
        <v>9923</v>
      </c>
      <c r="K520" s="42">
        <v>9923</v>
      </c>
    </row>
    <row r="521" spans="1:11" ht="22.15" customHeight="1" x14ac:dyDescent="0.2">
      <c r="A521" s="58" t="s">
        <v>208</v>
      </c>
      <c r="B521" s="60" t="s">
        <v>209</v>
      </c>
      <c r="C521" s="59" t="s">
        <v>0</v>
      </c>
      <c r="D521" s="59" t="s">
        <v>0</v>
      </c>
      <c r="E521" s="46">
        <f t="shared" ref="E521:K522" si="242">E522</f>
        <v>8501.9</v>
      </c>
      <c r="F521" s="46">
        <f t="shared" si="242"/>
        <v>7875.2</v>
      </c>
      <c r="G521" s="46">
        <f t="shared" si="242"/>
        <v>11001.6</v>
      </c>
      <c r="H521" s="46">
        <f t="shared" si="242"/>
        <v>9596.7000000000007</v>
      </c>
      <c r="I521" s="46">
        <f t="shared" si="242"/>
        <v>12515.199999999999</v>
      </c>
      <c r="J521" s="46">
        <f t="shared" si="242"/>
        <v>12632.099999999999</v>
      </c>
      <c r="K521" s="46">
        <f t="shared" si="242"/>
        <v>12632.099999999999</v>
      </c>
    </row>
    <row r="522" spans="1:11" ht="18.600000000000001" customHeight="1" x14ac:dyDescent="0.25">
      <c r="A522" s="61" t="s">
        <v>407</v>
      </c>
      <c r="B522" s="63"/>
      <c r="C522" s="63" t="s">
        <v>142</v>
      </c>
      <c r="D522" s="73"/>
      <c r="E522" s="64">
        <f t="shared" si="242"/>
        <v>8501.9</v>
      </c>
      <c r="F522" s="64">
        <f t="shared" si="242"/>
        <v>7875.2</v>
      </c>
      <c r="G522" s="64">
        <f t="shared" si="242"/>
        <v>11001.6</v>
      </c>
      <c r="H522" s="64">
        <f t="shared" si="242"/>
        <v>9596.7000000000007</v>
      </c>
      <c r="I522" s="64">
        <f t="shared" si="242"/>
        <v>12515.199999999999</v>
      </c>
      <c r="J522" s="64">
        <f t="shared" si="242"/>
        <v>12632.099999999999</v>
      </c>
      <c r="K522" s="64">
        <f t="shared" si="242"/>
        <v>12632.099999999999</v>
      </c>
    </row>
    <row r="523" spans="1:11" ht="31.5" x14ac:dyDescent="0.25">
      <c r="A523" s="65" t="s">
        <v>544</v>
      </c>
      <c r="B523" s="72"/>
      <c r="C523" s="72" t="s">
        <v>0</v>
      </c>
      <c r="D523" s="74" t="s">
        <v>210</v>
      </c>
      <c r="E523" s="42">
        <v>8501.9</v>
      </c>
      <c r="F523" s="42">
        <v>7875.2</v>
      </c>
      <c r="G523" s="42">
        <v>11001.6</v>
      </c>
      <c r="H523" s="42">
        <v>9596.7000000000007</v>
      </c>
      <c r="I523" s="42">
        <v>12515.199999999999</v>
      </c>
      <c r="J523" s="42">
        <v>12632.099999999999</v>
      </c>
      <c r="K523" s="42">
        <v>12632.099999999999</v>
      </c>
    </row>
    <row r="524" spans="1:11" ht="22.15" customHeight="1" x14ac:dyDescent="0.2">
      <c r="A524" s="58" t="s">
        <v>299</v>
      </c>
      <c r="B524" s="60" t="s">
        <v>211</v>
      </c>
      <c r="C524" s="59" t="s">
        <v>0</v>
      </c>
      <c r="D524" s="59" t="s">
        <v>0</v>
      </c>
      <c r="E524" s="46">
        <f t="shared" ref="E524:K525" si="243">E525</f>
        <v>24819.9</v>
      </c>
      <c r="F524" s="46">
        <f t="shared" si="243"/>
        <v>24996.400000000001</v>
      </c>
      <c r="G524" s="46">
        <f t="shared" si="243"/>
        <v>26056.600000000002</v>
      </c>
      <c r="H524" s="46">
        <f t="shared" si="243"/>
        <v>25556.600000000002</v>
      </c>
      <c r="I524" s="46">
        <f t="shared" si="243"/>
        <v>26515.300000000003</v>
      </c>
      <c r="J524" s="46">
        <f t="shared" si="243"/>
        <v>26351.800000000003</v>
      </c>
      <c r="K524" s="46">
        <f t="shared" si="243"/>
        <v>26351.800000000003</v>
      </c>
    </row>
    <row r="525" spans="1:11" ht="18.600000000000001" customHeight="1" x14ac:dyDescent="0.25">
      <c r="A525" s="61" t="s">
        <v>385</v>
      </c>
      <c r="B525" s="63"/>
      <c r="C525" s="63" t="s">
        <v>34</v>
      </c>
      <c r="D525" s="73"/>
      <c r="E525" s="64">
        <f t="shared" si="243"/>
        <v>24819.9</v>
      </c>
      <c r="F525" s="64">
        <f t="shared" si="243"/>
        <v>24996.400000000001</v>
      </c>
      <c r="G525" s="64">
        <f t="shared" si="243"/>
        <v>26056.600000000002</v>
      </c>
      <c r="H525" s="64">
        <f t="shared" si="243"/>
        <v>25556.600000000002</v>
      </c>
      <c r="I525" s="64">
        <f t="shared" si="243"/>
        <v>26515.300000000003</v>
      </c>
      <c r="J525" s="64">
        <f t="shared" si="243"/>
        <v>26351.800000000003</v>
      </c>
      <c r="K525" s="64">
        <f t="shared" si="243"/>
        <v>26351.800000000003</v>
      </c>
    </row>
    <row r="526" spans="1:11" ht="15.75" x14ac:dyDescent="0.25">
      <c r="A526" s="65" t="s">
        <v>545</v>
      </c>
      <c r="B526" s="67"/>
      <c r="C526" s="67" t="s">
        <v>0</v>
      </c>
      <c r="D526" s="66" t="s">
        <v>212</v>
      </c>
      <c r="E526" s="40">
        <v>24819.9</v>
      </c>
      <c r="F526" s="42">
        <v>24996.400000000001</v>
      </c>
      <c r="G526" s="42">
        <v>26056.600000000002</v>
      </c>
      <c r="H526" s="42">
        <v>25556.600000000002</v>
      </c>
      <c r="I526" s="42">
        <v>26515.300000000003</v>
      </c>
      <c r="J526" s="42">
        <v>26351.800000000003</v>
      </c>
      <c r="K526" s="42">
        <v>26351.800000000003</v>
      </c>
    </row>
    <row r="527" spans="1:11" ht="22.15" customHeight="1" x14ac:dyDescent="0.2">
      <c r="A527" s="58" t="s">
        <v>300</v>
      </c>
      <c r="B527" s="60" t="s">
        <v>213</v>
      </c>
      <c r="C527" s="59" t="s">
        <v>0</v>
      </c>
      <c r="D527" s="59" t="s">
        <v>0</v>
      </c>
      <c r="E527" s="46">
        <f t="shared" ref="E527" si="244">E528+E531</f>
        <v>275032.7</v>
      </c>
      <c r="F527" s="46">
        <f>F528+F531</f>
        <v>329447.09999999998</v>
      </c>
      <c r="G527" s="46">
        <f>G528+G531</f>
        <v>393828.80000000005</v>
      </c>
      <c r="H527" s="46">
        <f>H528+H531</f>
        <v>386109.2</v>
      </c>
      <c r="I527" s="46">
        <f t="shared" ref="I527:J527" si="245">I528+I531</f>
        <v>401012.9</v>
      </c>
      <c r="J527" s="46">
        <f t="shared" si="245"/>
        <v>401117.7</v>
      </c>
      <c r="K527" s="46">
        <f t="shared" ref="K527" si="246">K528+K531</f>
        <v>401117.7</v>
      </c>
    </row>
    <row r="528" spans="1:11" ht="18.600000000000001" customHeight="1" x14ac:dyDescent="0.25">
      <c r="A528" s="61" t="s">
        <v>416</v>
      </c>
      <c r="B528" s="63"/>
      <c r="C528" s="63" t="s">
        <v>214</v>
      </c>
      <c r="D528" s="73"/>
      <c r="E528" s="64">
        <f t="shared" ref="E528:K528" si="247">E529+E530</f>
        <v>267252.7</v>
      </c>
      <c r="F528" s="64">
        <f t="shared" si="247"/>
        <v>320916.5</v>
      </c>
      <c r="G528" s="64">
        <f t="shared" si="247"/>
        <v>384508.4</v>
      </c>
      <c r="H528" s="64">
        <f t="shared" si="247"/>
        <v>375727.9</v>
      </c>
      <c r="I528" s="64">
        <f t="shared" si="247"/>
        <v>390302</v>
      </c>
      <c r="J528" s="64">
        <f t="shared" si="247"/>
        <v>390406.8</v>
      </c>
      <c r="K528" s="64">
        <f t="shared" si="247"/>
        <v>390406.8</v>
      </c>
    </row>
    <row r="529" spans="1:11" ht="19.5" customHeight="1" x14ac:dyDescent="0.25">
      <c r="A529" s="65" t="s">
        <v>546</v>
      </c>
      <c r="B529" s="72"/>
      <c r="C529" s="72" t="s">
        <v>0</v>
      </c>
      <c r="D529" s="74" t="s">
        <v>215</v>
      </c>
      <c r="E529" s="42">
        <v>227994.8</v>
      </c>
      <c r="F529" s="42">
        <v>275523.40000000002</v>
      </c>
      <c r="G529" s="42">
        <v>331016.80000000005</v>
      </c>
      <c r="H529" s="42">
        <v>324284.30000000005</v>
      </c>
      <c r="I529" s="42">
        <v>336519.5</v>
      </c>
      <c r="J529" s="42">
        <v>336523.2</v>
      </c>
      <c r="K529" s="42">
        <v>336523.2</v>
      </c>
    </row>
    <row r="530" spans="1:11" ht="15.75" x14ac:dyDescent="0.25">
      <c r="A530" s="65" t="s">
        <v>547</v>
      </c>
      <c r="B530" s="67"/>
      <c r="C530" s="67" t="s">
        <v>0</v>
      </c>
      <c r="D530" s="66" t="s">
        <v>216</v>
      </c>
      <c r="E530" s="40">
        <v>39257.9</v>
      </c>
      <c r="F530" s="42">
        <v>45393.1</v>
      </c>
      <c r="G530" s="42">
        <v>53491.6</v>
      </c>
      <c r="H530" s="42">
        <v>51443.6</v>
      </c>
      <c r="I530" s="42">
        <v>53782.5</v>
      </c>
      <c r="J530" s="42">
        <v>53883.6</v>
      </c>
      <c r="K530" s="42">
        <v>53883.6</v>
      </c>
    </row>
    <row r="531" spans="1:11" ht="18.600000000000001" customHeight="1" x14ac:dyDescent="0.25">
      <c r="A531" s="61" t="s">
        <v>326</v>
      </c>
      <c r="B531" s="63"/>
      <c r="C531" s="63">
        <v>65</v>
      </c>
      <c r="D531" s="77"/>
      <c r="E531" s="64">
        <f t="shared" ref="E531:K531" si="248">E532</f>
        <v>7780</v>
      </c>
      <c r="F531" s="50">
        <f>F532</f>
        <v>8530.6</v>
      </c>
      <c r="G531" s="50">
        <f t="shared" si="248"/>
        <v>9320.4</v>
      </c>
      <c r="H531" s="50">
        <f t="shared" si="248"/>
        <v>10381.299999999999</v>
      </c>
      <c r="I531" s="50">
        <f t="shared" si="248"/>
        <v>10710.9</v>
      </c>
      <c r="J531" s="50">
        <f t="shared" si="248"/>
        <v>10710.9</v>
      </c>
      <c r="K531" s="50">
        <f t="shared" si="248"/>
        <v>10710.9</v>
      </c>
    </row>
    <row r="532" spans="1:11" ht="15.75" x14ac:dyDescent="0.25">
      <c r="A532" s="65" t="s">
        <v>327</v>
      </c>
      <c r="B532" s="67"/>
      <c r="C532" s="67" t="s">
        <v>0</v>
      </c>
      <c r="D532" s="66">
        <v>6502</v>
      </c>
      <c r="E532" s="40">
        <v>7780</v>
      </c>
      <c r="F532" s="51">
        <v>8530.6</v>
      </c>
      <c r="G532" s="51">
        <v>9320.4</v>
      </c>
      <c r="H532" s="51">
        <v>10381.299999999999</v>
      </c>
      <c r="I532" s="51">
        <v>10710.9</v>
      </c>
      <c r="J532" s="51">
        <v>10710.9</v>
      </c>
      <c r="K532" s="22">
        <v>10710.9</v>
      </c>
    </row>
    <row r="533" spans="1:11" ht="22.15" customHeight="1" x14ac:dyDescent="0.2">
      <c r="A533" s="58" t="s">
        <v>301</v>
      </c>
      <c r="B533" s="60" t="s">
        <v>217</v>
      </c>
      <c r="C533" s="59" t="s">
        <v>0</v>
      </c>
      <c r="D533" s="59" t="s">
        <v>0</v>
      </c>
      <c r="E533" s="46">
        <f t="shared" ref="E533:K534" si="249">E534</f>
        <v>16654.599999999999</v>
      </c>
      <c r="F533" s="46">
        <f t="shared" si="249"/>
        <v>15369.7</v>
      </c>
      <c r="G533" s="46">
        <f t="shared" si="249"/>
        <v>20397.599999999999</v>
      </c>
      <c r="H533" s="46">
        <f t="shared" si="249"/>
        <v>20397.599999999999</v>
      </c>
      <c r="I533" s="46">
        <f t="shared" si="249"/>
        <v>20436.2</v>
      </c>
      <c r="J533" s="46">
        <f t="shared" si="249"/>
        <v>20439.7</v>
      </c>
      <c r="K533" s="46">
        <f t="shared" si="249"/>
        <v>20439.7</v>
      </c>
    </row>
    <row r="534" spans="1:11" ht="18.600000000000001" customHeight="1" x14ac:dyDescent="0.25">
      <c r="A534" s="61" t="s">
        <v>417</v>
      </c>
      <c r="B534" s="63"/>
      <c r="C534" s="63" t="s">
        <v>218</v>
      </c>
      <c r="D534" s="73"/>
      <c r="E534" s="64">
        <f t="shared" si="249"/>
        <v>16654.599999999999</v>
      </c>
      <c r="F534" s="64">
        <f t="shared" si="249"/>
        <v>15369.7</v>
      </c>
      <c r="G534" s="64">
        <f t="shared" si="249"/>
        <v>20397.599999999999</v>
      </c>
      <c r="H534" s="64">
        <f t="shared" si="249"/>
        <v>20397.599999999999</v>
      </c>
      <c r="I534" s="64">
        <f t="shared" si="249"/>
        <v>20436.2</v>
      </c>
      <c r="J534" s="64">
        <f t="shared" si="249"/>
        <v>20439.7</v>
      </c>
      <c r="K534" s="64">
        <f t="shared" si="249"/>
        <v>20439.7</v>
      </c>
    </row>
    <row r="535" spans="1:11" ht="28.5" customHeight="1" x14ac:dyDescent="0.25">
      <c r="A535" s="65" t="s">
        <v>667</v>
      </c>
      <c r="B535" s="72"/>
      <c r="C535" s="72" t="s">
        <v>0</v>
      </c>
      <c r="D535" s="74" t="s">
        <v>219</v>
      </c>
      <c r="E535" s="42">
        <v>16654.599999999999</v>
      </c>
      <c r="F535" s="42">
        <v>15369.7</v>
      </c>
      <c r="G535" s="42">
        <v>20397.599999999999</v>
      </c>
      <c r="H535" s="42">
        <v>20397.599999999999</v>
      </c>
      <c r="I535" s="42">
        <v>20436.2</v>
      </c>
      <c r="J535" s="42">
        <v>20439.7</v>
      </c>
      <c r="K535" s="42">
        <v>20439.7</v>
      </c>
    </row>
    <row r="536" spans="1:11" ht="22.15" customHeight="1" x14ac:dyDescent="0.2">
      <c r="A536" s="58" t="s">
        <v>302</v>
      </c>
      <c r="B536" s="60" t="s">
        <v>220</v>
      </c>
      <c r="C536" s="59" t="s">
        <v>0</v>
      </c>
      <c r="D536" s="59" t="s">
        <v>0</v>
      </c>
      <c r="E536" s="46">
        <f>E537+E539</f>
        <v>124672</v>
      </c>
      <c r="F536" s="46">
        <f t="shared" ref="F536:K536" si="250">F537+F539</f>
        <v>146000.1</v>
      </c>
      <c r="G536" s="46">
        <f t="shared" si="250"/>
        <v>177157.6</v>
      </c>
      <c r="H536" s="46">
        <f t="shared" si="250"/>
        <v>166209.5</v>
      </c>
      <c r="I536" s="46">
        <f t="shared" si="250"/>
        <v>192063</v>
      </c>
      <c r="J536" s="46">
        <f t="shared" si="250"/>
        <v>191802</v>
      </c>
      <c r="K536" s="46">
        <f t="shared" si="250"/>
        <v>191828.6</v>
      </c>
    </row>
    <row r="537" spans="1:11" ht="18.600000000000001" customHeight="1" x14ac:dyDescent="0.2">
      <c r="A537" s="61" t="s">
        <v>418</v>
      </c>
      <c r="B537" s="63"/>
      <c r="C537" s="63">
        <v>35</v>
      </c>
      <c r="D537" s="124"/>
      <c r="E537" s="64">
        <f t="shared" ref="E537:K537" si="251">E538</f>
        <v>373.6</v>
      </c>
      <c r="F537" s="64">
        <f t="shared" si="251"/>
        <v>1645</v>
      </c>
      <c r="G537" s="64">
        <f t="shared" si="251"/>
        <v>690.1</v>
      </c>
      <c r="H537" s="64">
        <f t="shared" si="251"/>
        <v>1622.7</v>
      </c>
      <c r="I537" s="64">
        <f t="shared" si="251"/>
        <v>1144</v>
      </c>
      <c r="J537" s="64">
        <f t="shared" si="251"/>
        <v>877.8</v>
      </c>
      <c r="K537" s="64">
        <f t="shared" si="251"/>
        <v>904.4</v>
      </c>
    </row>
    <row r="538" spans="1:11" ht="28.5" customHeight="1" x14ac:dyDescent="0.25">
      <c r="A538" s="65" t="s">
        <v>654</v>
      </c>
      <c r="B538" s="72"/>
      <c r="C538" s="72" t="s">
        <v>0</v>
      </c>
      <c r="D538" s="74">
        <v>3507</v>
      </c>
      <c r="E538" s="42">
        <v>373.6</v>
      </c>
      <c r="F538" s="42">
        <v>1645</v>
      </c>
      <c r="G538" s="42">
        <v>690.1</v>
      </c>
      <c r="H538" s="42">
        <v>1622.7</v>
      </c>
      <c r="I538" s="42">
        <v>1144</v>
      </c>
      <c r="J538" s="42">
        <v>877.8</v>
      </c>
      <c r="K538" s="42">
        <v>904.4</v>
      </c>
    </row>
    <row r="539" spans="1:11" ht="18.600000000000001" customHeight="1" x14ac:dyDescent="0.25">
      <c r="A539" s="61" t="s">
        <v>419</v>
      </c>
      <c r="B539" s="63"/>
      <c r="C539" s="63" t="s">
        <v>214</v>
      </c>
      <c r="D539" s="77"/>
      <c r="E539" s="64">
        <f t="shared" ref="E539:K539" si="252">E540</f>
        <v>124298.4</v>
      </c>
      <c r="F539" s="64">
        <f t="shared" si="252"/>
        <v>144355.1</v>
      </c>
      <c r="G539" s="64">
        <f t="shared" si="252"/>
        <v>176467.5</v>
      </c>
      <c r="H539" s="64">
        <f t="shared" si="252"/>
        <v>164586.79999999999</v>
      </c>
      <c r="I539" s="64">
        <f t="shared" si="252"/>
        <v>190919</v>
      </c>
      <c r="J539" s="64">
        <f t="shared" si="252"/>
        <v>190924.2</v>
      </c>
      <c r="K539" s="64">
        <f t="shared" si="252"/>
        <v>190924.2</v>
      </c>
    </row>
    <row r="540" spans="1:11" ht="15.75" x14ac:dyDescent="0.25">
      <c r="A540" s="65" t="s">
        <v>547</v>
      </c>
      <c r="B540" s="67"/>
      <c r="C540" s="67" t="s">
        <v>0</v>
      </c>
      <c r="D540" s="66" t="s">
        <v>216</v>
      </c>
      <c r="E540" s="42">
        <v>124298.4</v>
      </c>
      <c r="F540" s="42">
        <v>144355.1</v>
      </c>
      <c r="G540" s="42">
        <v>176467.5</v>
      </c>
      <c r="H540" s="42">
        <v>164586.79999999999</v>
      </c>
      <c r="I540" s="42">
        <v>190919</v>
      </c>
      <c r="J540" s="42">
        <v>190924.2</v>
      </c>
      <c r="K540" s="42">
        <v>190924.2</v>
      </c>
    </row>
    <row r="541" spans="1:11" ht="31.5" x14ac:dyDescent="0.2">
      <c r="A541" s="58" t="s">
        <v>303</v>
      </c>
      <c r="B541" s="60" t="s">
        <v>221</v>
      </c>
      <c r="C541" s="59" t="s">
        <v>0</v>
      </c>
      <c r="D541" s="59" t="s">
        <v>0</v>
      </c>
      <c r="E541" s="46">
        <f t="shared" ref="E541:K542" si="253">E542</f>
        <v>3833.5</v>
      </c>
      <c r="F541" s="46">
        <f t="shared" si="253"/>
        <v>4286.6000000000004</v>
      </c>
      <c r="G541" s="46">
        <f t="shared" si="253"/>
        <v>4730.5</v>
      </c>
      <c r="H541" s="46">
        <f t="shared" si="253"/>
        <v>4730.5</v>
      </c>
      <c r="I541" s="46">
        <f t="shared" si="253"/>
        <v>5728.6</v>
      </c>
      <c r="J541" s="46">
        <f t="shared" si="253"/>
        <v>5752.1</v>
      </c>
      <c r="K541" s="46">
        <f t="shared" si="253"/>
        <v>5752.1</v>
      </c>
    </row>
    <row r="542" spans="1:11" ht="18.600000000000001" customHeight="1" x14ac:dyDescent="0.25">
      <c r="A542" s="61" t="s">
        <v>378</v>
      </c>
      <c r="B542" s="63"/>
      <c r="C542" s="63" t="s">
        <v>9</v>
      </c>
      <c r="D542" s="70"/>
      <c r="E542" s="64">
        <f t="shared" si="253"/>
        <v>3833.5</v>
      </c>
      <c r="F542" s="64">
        <f t="shared" si="253"/>
        <v>4286.6000000000004</v>
      </c>
      <c r="G542" s="64">
        <f t="shared" si="253"/>
        <v>4730.5</v>
      </c>
      <c r="H542" s="64">
        <f t="shared" si="253"/>
        <v>4730.5</v>
      </c>
      <c r="I542" s="64">
        <f t="shared" si="253"/>
        <v>5728.6</v>
      </c>
      <c r="J542" s="64">
        <f t="shared" si="253"/>
        <v>5752.1</v>
      </c>
      <c r="K542" s="64">
        <f t="shared" si="253"/>
        <v>5752.1</v>
      </c>
    </row>
    <row r="543" spans="1:11" ht="15.75" x14ac:dyDescent="0.25">
      <c r="A543" s="65" t="s">
        <v>548</v>
      </c>
      <c r="B543" s="67"/>
      <c r="C543" s="67" t="s">
        <v>0</v>
      </c>
      <c r="D543" s="66" t="s">
        <v>206</v>
      </c>
      <c r="E543" s="42">
        <v>3833.5</v>
      </c>
      <c r="F543" s="42">
        <v>4286.6000000000004</v>
      </c>
      <c r="G543" s="42">
        <v>4730.5</v>
      </c>
      <c r="H543" s="42">
        <v>4730.5</v>
      </c>
      <c r="I543" s="42">
        <v>5728.6</v>
      </c>
      <c r="J543" s="42">
        <v>5752.1</v>
      </c>
      <c r="K543" s="42">
        <v>5752.1</v>
      </c>
    </row>
    <row r="544" spans="1:11" ht="31.15" customHeight="1" x14ac:dyDescent="0.2">
      <c r="A544" s="58" t="s">
        <v>305</v>
      </c>
      <c r="B544" s="60" t="s">
        <v>306</v>
      </c>
      <c r="C544" s="59"/>
      <c r="D544" s="59"/>
      <c r="E544" s="46">
        <f t="shared" ref="E544:K545" si="254">E545</f>
        <v>6098.1</v>
      </c>
      <c r="F544" s="46">
        <f t="shared" si="254"/>
        <v>6556.9</v>
      </c>
      <c r="G544" s="46">
        <f t="shared" si="254"/>
        <v>7223.9</v>
      </c>
      <c r="H544" s="46">
        <f t="shared" si="254"/>
        <v>7223.9</v>
      </c>
      <c r="I544" s="46">
        <f t="shared" si="254"/>
        <v>7672.7</v>
      </c>
      <c r="J544" s="46">
        <f t="shared" si="254"/>
        <v>7712.8</v>
      </c>
      <c r="K544" s="46">
        <f t="shared" si="254"/>
        <v>7712.8</v>
      </c>
    </row>
    <row r="545" spans="1:11" ht="18.600000000000001" customHeight="1" x14ac:dyDescent="0.25">
      <c r="A545" s="61" t="s">
        <v>379</v>
      </c>
      <c r="B545" s="63"/>
      <c r="C545" s="63" t="s">
        <v>13</v>
      </c>
      <c r="D545" s="70"/>
      <c r="E545" s="45">
        <f t="shared" si="254"/>
        <v>6098.1</v>
      </c>
      <c r="F545" s="45">
        <f t="shared" si="254"/>
        <v>6556.9</v>
      </c>
      <c r="G545" s="45">
        <f t="shared" si="254"/>
        <v>7223.9</v>
      </c>
      <c r="H545" s="45">
        <f t="shared" si="254"/>
        <v>7223.9</v>
      </c>
      <c r="I545" s="45">
        <f t="shared" si="254"/>
        <v>7672.7</v>
      </c>
      <c r="J545" s="45">
        <f t="shared" si="254"/>
        <v>7712.8</v>
      </c>
      <c r="K545" s="45">
        <f t="shared" si="254"/>
        <v>7712.8</v>
      </c>
    </row>
    <row r="546" spans="1:11" ht="15.75" customHeight="1" x14ac:dyDescent="0.25">
      <c r="A546" s="65" t="s">
        <v>549</v>
      </c>
      <c r="B546" s="72"/>
      <c r="C546" s="67"/>
      <c r="D546" s="66" t="s">
        <v>59</v>
      </c>
      <c r="E546" s="43">
        <v>6098.1</v>
      </c>
      <c r="F546" s="42">
        <v>6556.9</v>
      </c>
      <c r="G546" s="42">
        <v>7223.9</v>
      </c>
      <c r="H546" s="42">
        <v>7223.9</v>
      </c>
      <c r="I546" s="42">
        <v>7672.7</v>
      </c>
      <c r="J546" s="42">
        <v>7712.8</v>
      </c>
      <c r="K546" s="42">
        <v>7712.8</v>
      </c>
    </row>
    <row r="547" spans="1:11" ht="25.5" customHeight="1" x14ac:dyDescent="0.2">
      <c r="A547" s="58" t="s">
        <v>358</v>
      </c>
      <c r="B547" s="60" t="s">
        <v>357</v>
      </c>
      <c r="C547" s="59"/>
      <c r="D547" s="59"/>
      <c r="E547" s="46">
        <f t="shared" ref="E547:K547" si="255">E548</f>
        <v>25867.200000000001</v>
      </c>
      <c r="F547" s="46">
        <f t="shared" si="255"/>
        <v>11422.3</v>
      </c>
      <c r="G547" s="46">
        <f t="shared" si="255"/>
        <v>12662.300000000001</v>
      </c>
      <c r="H547" s="46">
        <f t="shared" si="255"/>
        <v>13442.6</v>
      </c>
      <c r="I547" s="46">
        <f t="shared" si="255"/>
        <v>12662.3</v>
      </c>
      <c r="J547" s="46">
        <f t="shared" si="255"/>
        <v>12662.3</v>
      </c>
      <c r="K547" s="46">
        <f t="shared" si="255"/>
        <v>12662.3</v>
      </c>
    </row>
    <row r="548" spans="1:11" ht="29.25" customHeight="1" x14ac:dyDescent="0.25">
      <c r="A548" s="125" t="s">
        <v>359</v>
      </c>
      <c r="B548" s="80"/>
      <c r="C548" s="63">
        <v>48</v>
      </c>
      <c r="D548" s="70"/>
      <c r="E548" s="64">
        <f t="shared" ref="E548:K548" si="256">E549</f>
        <v>25867.200000000001</v>
      </c>
      <c r="F548" s="64">
        <f t="shared" si="256"/>
        <v>11422.3</v>
      </c>
      <c r="G548" s="64">
        <f t="shared" si="256"/>
        <v>12662.300000000001</v>
      </c>
      <c r="H548" s="64">
        <f t="shared" si="256"/>
        <v>13442.6</v>
      </c>
      <c r="I548" s="64">
        <f t="shared" si="256"/>
        <v>12662.3</v>
      </c>
      <c r="J548" s="64">
        <f t="shared" si="256"/>
        <v>12662.3</v>
      </c>
      <c r="K548" s="64">
        <f t="shared" si="256"/>
        <v>12662.3</v>
      </c>
    </row>
    <row r="549" spans="1:11" ht="28.5" customHeight="1" x14ac:dyDescent="0.25">
      <c r="A549" s="65" t="s">
        <v>360</v>
      </c>
      <c r="B549" s="75"/>
      <c r="C549" s="76"/>
      <c r="D549" s="74">
        <v>4803</v>
      </c>
      <c r="E549" s="42">
        <v>25867.200000000001</v>
      </c>
      <c r="F549" s="42">
        <v>11422.3</v>
      </c>
      <c r="G549" s="42">
        <v>12662.300000000001</v>
      </c>
      <c r="H549" s="42">
        <v>13442.6</v>
      </c>
      <c r="I549" s="42">
        <v>12662.3</v>
      </c>
      <c r="J549" s="42">
        <v>12662.3</v>
      </c>
      <c r="K549" s="42">
        <v>12662.3</v>
      </c>
    </row>
    <row r="550" spans="1:11" ht="28.5" customHeight="1" x14ac:dyDescent="0.2">
      <c r="A550" s="58" t="s">
        <v>292</v>
      </c>
      <c r="B550" s="106" t="s">
        <v>367</v>
      </c>
      <c r="C550" s="59" t="s">
        <v>0</v>
      </c>
      <c r="D550" s="59" t="s">
        <v>0</v>
      </c>
      <c r="E550" s="46"/>
      <c r="F550" s="46">
        <f t="shared" ref="F550:G550" si="257">F551</f>
        <v>119084</v>
      </c>
      <c r="G550" s="46">
        <f t="shared" si="257"/>
        <v>132663.5</v>
      </c>
      <c r="H550" s="46">
        <f>H551</f>
        <v>135331.5</v>
      </c>
      <c r="I550" s="46">
        <f t="shared" ref="I550:K550" si="258">I551</f>
        <v>134215.29999999999</v>
      </c>
      <c r="J550" s="46">
        <f t="shared" si="258"/>
        <v>133305.29999999999</v>
      </c>
      <c r="K550" s="46">
        <f t="shared" si="258"/>
        <v>133305.29999999999</v>
      </c>
    </row>
    <row r="551" spans="1:11" ht="32.25" customHeight="1" x14ac:dyDescent="0.25">
      <c r="A551" s="82" t="s">
        <v>414</v>
      </c>
      <c r="B551" s="126"/>
      <c r="C551" s="63" t="s">
        <v>193</v>
      </c>
      <c r="D551" s="63"/>
      <c r="E551" s="29"/>
      <c r="F551" s="64">
        <f t="shared" ref="F551" si="259">F552</f>
        <v>119084</v>
      </c>
      <c r="G551" s="64">
        <f t="shared" ref="G551" si="260">G552</f>
        <v>132663.5</v>
      </c>
      <c r="H551" s="64">
        <f t="shared" ref="H551" si="261">H552</f>
        <v>135331.5</v>
      </c>
      <c r="I551" s="64">
        <f t="shared" ref="I551:K551" si="262">I552</f>
        <v>134215.29999999999</v>
      </c>
      <c r="J551" s="64">
        <f t="shared" si="262"/>
        <v>133305.29999999999</v>
      </c>
      <c r="K551" s="64">
        <f t="shared" si="262"/>
        <v>133305.29999999999</v>
      </c>
    </row>
    <row r="552" spans="1:11" ht="28.5" customHeight="1" x14ac:dyDescent="0.25">
      <c r="A552" s="65" t="s">
        <v>528</v>
      </c>
      <c r="B552" s="71"/>
      <c r="C552" s="72" t="s">
        <v>0</v>
      </c>
      <c r="D552" s="74" t="s">
        <v>194</v>
      </c>
      <c r="E552" s="40"/>
      <c r="F552" s="42">
        <v>119084</v>
      </c>
      <c r="G552" s="42">
        <v>132663.5</v>
      </c>
      <c r="H552" s="42">
        <v>135331.5</v>
      </c>
      <c r="I552" s="42">
        <v>134215.29999999999</v>
      </c>
      <c r="J552" s="42">
        <v>133305.29999999999</v>
      </c>
      <c r="K552" s="42">
        <v>133305.29999999999</v>
      </c>
    </row>
    <row r="553" spans="1:11" ht="26.25" customHeight="1" x14ac:dyDescent="0.2">
      <c r="A553" s="58" t="s">
        <v>304</v>
      </c>
      <c r="B553" s="60" t="s">
        <v>54</v>
      </c>
      <c r="C553" s="59" t="s">
        <v>0</v>
      </c>
      <c r="D553" s="59" t="s">
        <v>0</v>
      </c>
      <c r="E553" s="46">
        <f>E554</f>
        <v>18170.400000000001</v>
      </c>
      <c r="F553" s="46">
        <f t="shared" ref="F553:K553" si="263">F554</f>
        <v>17494</v>
      </c>
      <c r="G553" s="46">
        <f t="shared" si="263"/>
        <v>19763.199999999997</v>
      </c>
      <c r="H553" s="46">
        <f t="shared" si="263"/>
        <v>20618.900000000001</v>
      </c>
      <c r="I553" s="46">
        <f t="shared" si="263"/>
        <v>23233.699999999997</v>
      </c>
      <c r="J553" s="46">
        <f t="shared" si="263"/>
        <v>22595.4</v>
      </c>
      <c r="K553" s="46">
        <f t="shared" si="263"/>
        <v>22595.4</v>
      </c>
    </row>
    <row r="554" spans="1:11" ht="18.600000000000001" customHeight="1" x14ac:dyDescent="0.25">
      <c r="A554" s="61" t="s">
        <v>403</v>
      </c>
      <c r="B554" s="63"/>
      <c r="C554" s="63" t="s">
        <v>110</v>
      </c>
      <c r="D554" s="73"/>
      <c r="E554" s="64">
        <f>E555+E556</f>
        <v>18170.400000000001</v>
      </c>
      <c r="F554" s="64">
        <f t="shared" ref="F554:K554" si="264">F555+F556</f>
        <v>17494</v>
      </c>
      <c r="G554" s="64">
        <f t="shared" si="264"/>
        <v>19763.199999999997</v>
      </c>
      <c r="H554" s="64">
        <f t="shared" si="264"/>
        <v>20618.900000000001</v>
      </c>
      <c r="I554" s="64">
        <f t="shared" si="264"/>
        <v>23233.699999999997</v>
      </c>
      <c r="J554" s="64">
        <f t="shared" si="264"/>
        <v>22595.4</v>
      </c>
      <c r="K554" s="64">
        <f t="shared" si="264"/>
        <v>22595.4</v>
      </c>
    </row>
    <row r="555" spans="1:11" ht="31.5" customHeight="1" x14ac:dyDescent="0.25">
      <c r="A555" s="65" t="s">
        <v>530</v>
      </c>
      <c r="B555" s="72"/>
      <c r="C555" s="72" t="s">
        <v>0</v>
      </c>
      <c r="D555" s="74" t="s">
        <v>139</v>
      </c>
      <c r="E555" s="42">
        <v>7332.3</v>
      </c>
      <c r="F555" s="42">
        <v>7551.8</v>
      </c>
      <c r="G555" s="42">
        <v>8348.9</v>
      </c>
      <c r="H555" s="42">
        <v>8831.9</v>
      </c>
      <c r="I555" s="42">
        <v>10162.799999999999</v>
      </c>
      <c r="J555" s="42">
        <v>9476.2000000000007</v>
      </c>
      <c r="K555" s="42">
        <v>9476.2000000000007</v>
      </c>
    </row>
    <row r="556" spans="1:11" ht="15.75" customHeight="1" x14ac:dyDescent="0.25">
      <c r="A556" s="65" t="s">
        <v>506</v>
      </c>
      <c r="B556" s="72"/>
      <c r="C556" s="72" t="s">
        <v>0</v>
      </c>
      <c r="D556" s="74" t="s">
        <v>140</v>
      </c>
      <c r="E556" s="42">
        <v>10838.1</v>
      </c>
      <c r="F556" s="42">
        <v>9942.2000000000007</v>
      </c>
      <c r="G556" s="42">
        <v>11414.3</v>
      </c>
      <c r="H556" s="42">
        <v>11787</v>
      </c>
      <c r="I556" s="42">
        <v>13070.9</v>
      </c>
      <c r="J556" s="42">
        <v>13119.2</v>
      </c>
      <c r="K556" s="42">
        <v>13119.2</v>
      </c>
    </row>
    <row r="557" spans="1:11" ht="22.15" customHeight="1" x14ac:dyDescent="0.2">
      <c r="A557" s="58" t="s">
        <v>307</v>
      </c>
      <c r="B557" s="60" t="s">
        <v>55</v>
      </c>
      <c r="C557" s="59" t="s">
        <v>0</v>
      </c>
      <c r="D557" s="59" t="s">
        <v>0</v>
      </c>
      <c r="E557" s="46">
        <f t="shared" ref="E557:K558" si="265">E558</f>
        <v>16779.3</v>
      </c>
      <c r="F557" s="46">
        <f t="shared" si="265"/>
        <v>17879.3</v>
      </c>
      <c r="G557" s="46">
        <f t="shared" si="265"/>
        <v>19988.599999999999</v>
      </c>
      <c r="H557" s="46">
        <f t="shared" si="265"/>
        <v>19808.599999999999</v>
      </c>
      <c r="I557" s="46">
        <f t="shared" si="265"/>
        <v>20708.099999999999</v>
      </c>
      <c r="J557" s="46">
        <f t="shared" si="265"/>
        <v>20767</v>
      </c>
      <c r="K557" s="46">
        <f t="shared" si="265"/>
        <v>20767</v>
      </c>
    </row>
    <row r="558" spans="1:11" ht="18.600000000000001" customHeight="1" x14ac:dyDescent="0.2">
      <c r="A558" s="61" t="s">
        <v>550</v>
      </c>
      <c r="B558" s="63"/>
      <c r="C558" s="63" t="s">
        <v>63</v>
      </c>
      <c r="D558" s="88"/>
      <c r="E558" s="64">
        <f t="shared" si="265"/>
        <v>16779.3</v>
      </c>
      <c r="F558" s="64">
        <f t="shared" si="265"/>
        <v>17879.3</v>
      </c>
      <c r="G558" s="64">
        <f t="shared" si="265"/>
        <v>19988.599999999999</v>
      </c>
      <c r="H558" s="64">
        <f t="shared" si="265"/>
        <v>19808.599999999999</v>
      </c>
      <c r="I558" s="64">
        <f t="shared" si="265"/>
        <v>20708.099999999999</v>
      </c>
      <c r="J558" s="64">
        <f t="shared" si="265"/>
        <v>20767</v>
      </c>
      <c r="K558" s="64">
        <f t="shared" si="265"/>
        <v>20767</v>
      </c>
    </row>
    <row r="559" spans="1:11" ht="18" customHeight="1" x14ac:dyDescent="0.25">
      <c r="A559" s="65" t="s">
        <v>551</v>
      </c>
      <c r="B559" s="72"/>
      <c r="C559" s="72" t="s">
        <v>0</v>
      </c>
      <c r="D559" s="74" t="s">
        <v>222</v>
      </c>
      <c r="E559" s="42">
        <v>16779.3</v>
      </c>
      <c r="F559" s="42">
        <v>17879.3</v>
      </c>
      <c r="G559" s="42">
        <v>19988.599999999999</v>
      </c>
      <c r="H559" s="42">
        <v>19808.599999999999</v>
      </c>
      <c r="I559" s="42">
        <v>20708.099999999999</v>
      </c>
      <c r="J559" s="42">
        <v>20767</v>
      </c>
      <c r="K559" s="42">
        <v>20767</v>
      </c>
    </row>
    <row r="560" spans="1:11" ht="31.5" x14ac:dyDescent="0.2">
      <c r="A560" s="58" t="s">
        <v>308</v>
      </c>
      <c r="B560" s="60" t="s">
        <v>56</v>
      </c>
      <c r="C560" s="59" t="s">
        <v>0</v>
      </c>
      <c r="D560" s="59" t="s">
        <v>0</v>
      </c>
      <c r="E560" s="46">
        <f t="shared" ref="E560:K561" si="266">E561</f>
        <v>122583</v>
      </c>
      <c r="F560" s="46">
        <f t="shared" si="266"/>
        <v>126260.5</v>
      </c>
      <c r="G560" s="46">
        <f t="shared" si="266"/>
        <v>132321</v>
      </c>
      <c r="H560" s="46">
        <f t="shared" si="266"/>
        <v>132321</v>
      </c>
      <c r="I560" s="46">
        <f t="shared" si="266"/>
        <v>137349.20000000001</v>
      </c>
      <c r="J560" s="46">
        <f t="shared" si="266"/>
        <v>137349.20000000001</v>
      </c>
      <c r="K560" s="46">
        <f t="shared" si="266"/>
        <v>137349.20000000001</v>
      </c>
    </row>
    <row r="561" spans="1:12" ht="19.149999999999999" customHeight="1" x14ac:dyDescent="0.25">
      <c r="A561" s="61" t="s">
        <v>407</v>
      </c>
      <c r="B561" s="63"/>
      <c r="C561" s="63" t="s">
        <v>142</v>
      </c>
      <c r="D561" s="70"/>
      <c r="E561" s="64">
        <f t="shared" si="266"/>
        <v>122583</v>
      </c>
      <c r="F561" s="64">
        <f t="shared" si="266"/>
        <v>126260.5</v>
      </c>
      <c r="G561" s="64">
        <f t="shared" si="266"/>
        <v>132321</v>
      </c>
      <c r="H561" s="64">
        <f t="shared" si="266"/>
        <v>132321</v>
      </c>
      <c r="I561" s="64">
        <f t="shared" si="266"/>
        <v>137349.20000000001</v>
      </c>
      <c r="J561" s="64">
        <f t="shared" si="266"/>
        <v>137349.20000000001</v>
      </c>
      <c r="K561" s="64">
        <f t="shared" si="266"/>
        <v>137349.20000000001</v>
      </c>
    </row>
    <row r="562" spans="1:12" ht="18.75" customHeight="1" x14ac:dyDescent="0.25">
      <c r="A562" s="65" t="s">
        <v>552</v>
      </c>
      <c r="B562" s="72"/>
      <c r="C562" s="72" t="s">
        <v>0</v>
      </c>
      <c r="D562" s="74" t="s">
        <v>223</v>
      </c>
      <c r="E562" s="42">
        <v>122583</v>
      </c>
      <c r="F562" s="42">
        <v>126260.5</v>
      </c>
      <c r="G562" s="42">
        <v>132321</v>
      </c>
      <c r="H562" s="42">
        <v>132321</v>
      </c>
      <c r="I562" s="42">
        <v>137349.20000000001</v>
      </c>
      <c r="J562" s="42">
        <v>137349.20000000001</v>
      </c>
      <c r="K562" s="42">
        <v>137349.20000000001</v>
      </c>
    </row>
    <row r="563" spans="1:12" ht="22.15" customHeight="1" x14ac:dyDescent="0.2">
      <c r="A563" s="58" t="s">
        <v>309</v>
      </c>
      <c r="B563" s="60" t="s">
        <v>57</v>
      </c>
      <c r="C563" s="59" t="s">
        <v>0</v>
      </c>
      <c r="D563" s="59" t="s">
        <v>0</v>
      </c>
      <c r="E563" s="46">
        <f t="shared" ref="E563:K563" si="267">E564</f>
        <v>115782.6</v>
      </c>
      <c r="F563" s="46">
        <f t="shared" si="267"/>
        <v>142752</v>
      </c>
      <c r="G563" s="46">
        <f t="shared" si="267"/>
        <v>132973.40000000002</v>
      </c>
      <c r="H563" s="46">
        <f t="shared" si="267"/>
        <v>62915.5</v>
      </c>
      <c r="I563" s="46">
        <f t="shared" si="267"/>
        <v>0</v>
      </c>
      <c r="J563" s="46">
        <f t="shared" si="267"/>
        <v>0</v>
      </c>
      <c r="K563" s="46">
        <f t="shared" si="267"/>
        <v>0</v>
      </c>
    </row>
    <row r="564" spans="1:12" ht="18.600000000000001" customHeight="1" x14ac:dyDescent="0.25">
      <c r="A564" s="61" t="s">
        <v>384</v>
      </c>
      <c r="B564" s="63"/>
      <c r="C564" s="63" t="s">
        <v>30</v>
      </c>
      <c r="D564" s="73"/>
      <c r="E564" s="64">
        <f>E565+E568+E566+E567</f>
        <v>115782.6</v>
      </c>
      <c r="F564" s="41">
        <f t="shared" ref="F564:J564" si="268">F565+F568+F566+F567</f>
        <v>142752</v>
      </c>
      <c r="G564" s="41">
        <f t="shared" si="268"/>
        <v>132973.40000000002</v>
      </c>
      <c r="H564" s="41">
        <f t="shared" si="268"/>
        <v>62915.5</v>
      </c>
      <c r="I564" s="41">
        <f t="shared" si="268"/>
        <v>0</v>
      </c>
      <c r="J564" s="41">
        <f t="shared" si="268"/>
        <v>0</v>
      </c>
      <c r="K564" s="41">
        <f t="shared" ref="K564" si="269">K565+K568+K566+K567</f>
        <v>0</v>
      </c>
    </row>
    <row r="565" spans="1:12" ht="15.75" x14ac:dyDescent="0.25">
      <c r="A565" s="65" t="s">
        <v>553</v>
      </c>
      <c r="B565" s="67"/>
      <c r="C565" s="67" t="s">
        <v>0</v>
      </c>
      <c r="D565" s="66" t="s">
        <v>224</v>
      </c>
      <c r="E565" s="40">
        <v>8772.1</v>
      </c>
      <c r="F565" s="42">
        <v>32641.599999999999</v>
      </c>
      <c r="G565" s="42">
        <v>31104.3</v>
      </c>
      <c r="H565" s="42">
        <v>24628.3</v>
      </c>
      <c r="I565" s="26"/>
      <c r="J565" s="26"/>
      <c r="K565" s="26"/>
    </row>
    <row r="566" spans="1:12" ht="15.75" x14ac:dyDescent="0.25">
      <c r="A566" s="65" t="s">
        <v>554</v>
      </c>
      <c r="B566" s="67"/>
      <c r="C566" s="67"/>
      <c r="D566" s="66">
        <v>8803</v>
      </c>
      <c r="E566" s="40">
        <v>70</v>
      </c>
      <c r="F566" s="42"/>
      <c r="G566" s="42">
        <v>1010</v>
      </c>
      <c r="H566" s="42">
        <v>0</v>
      </c>
      <c r="I566" s="26"/>
      <c r="J566" s="26"/>
      <c r="K566" s="26"/>
    </row>
    <row r="567" spans="1:12" ht="15.75" x14ac:dyDescent="0.25">
      <c r="A567" s="65" t="s">
        <v>497</v>
      </c>
      <c r="B567" s="67"/>
      <c r="C567" s="67"/>
      <c r="D567" s="66">
        <v>8804</v>
      </c>
      <c r="E567" s="40">
        <v>2063.6</v>
      </c>
      <c r="F567" s="42">
        <v>3262.2</v>
      </c>
      <c r="G567" s="42">
        <v>3010</v>
      </c>
      <c r="H567" s="42">
        <v>13.199999999999818</v>
      </c>
      <c r="I567" s="26"/>
      <c r="J567" s="26"/>
      <c r="K567" s="26"/>
    </row>
    <row r="568" spans="1:12" ht="15.75" x14ac:dyDescent="0.25">
      <c r="A568" s="65" t="s">
        <v>480</v>
      </c>
      <c r="B568" s="67"/>
      <c r="C568" s="67" t="s">
        <v>0</v>
      </c>
      <c r="D568" s="66" t="s">
        <v>121</v>
      </c>
      <c r="E568" s="40">
        <v>104876.9</v>
      </c>
      <c r="F568" s="42">
        <v>106848.2</v>
      </c>
      <c r="G568" s="42">
        <v>97849.1</v>
      </c>
      <c r="H568" s="42">
        <v>38274.000000000007</v>
      </c>
      <c r="I568" s="26"/>
      <c r="J568" s="26"/>
      <c r="K568" s="26"/>
    </row>
    <row r="569" spans="1:12" ht="22.15" customHeight="1" x14ac:dyDescent="0.2">
      <c r="A569" s="58" t="s">
        <v>310</v>
      </c>
      <c r="B569" s="60" t="s">
        <v>58</v>
      </c>
      <c r="C569" s="59" t="s">
        <v>0</v>
      </c>
      <c r="D569" s="59" t="s">
        <v>0</v>
      </c>
      <c r="E569" s="46">
        <f t="shared" ref="E569:K570" si="270">E570</f>
        <v>18456.400000000001</v>
      </c>
      <c r="F569" s="46">
        <f t="shared" si="270"/>
        <v>16764.400000000001</v>
      </c>
      <c r="G569" s="46">
        <f t="shared" si="270"/>
        <v>37695.599999999999</v>
      </c>
      <c r="H569" s="46">
        <f t="shared" si="270"/>
        <v>32212.3</v>
      </c>
      <c r="I569" s="46">
        <f t="shared" si="270"/>
        <v>25533.599999999999</v>
      </c>
      <c r="J569" s="46">
        <f t="shared" si="270"/>
        <v>6928.5</v>
      </c>
      <c r="K569" s="46">
        <f t="shared" si="270"/>
        <v>0</v>
      </c>
    </row>
    <row r="570" spans="1:12" ht="18.600000000000001" customHeight="1" x14ac:dyDescent="0.25">
      <c r="A570" s="61" t="s">
        <v>404</v>
      </c>
      <c r="B570" s="63"/>
      <c r="C570" s="63" t="s">
        <v>113</v>
      </c>
      <c r="D570" s="73"/>
      <c r="E570" s="64">
        <f t="shared" si="270"/>
        <v>18456.400000000001</v>
      </c>
      <c r="F570" s="64">
        <f t="shared" si="270"/>
        <v>16764.400000000001</v>
      </c>
      <c r="G570" s="64">
        <f t="shared" si="270"/>
        <v>37695.599999999999</v>
      </c>
      <c r="H570" s="64">
        <f t="shared" si="270"/>
        <v>32212.3</v>
      </c>
      <c r="I570" s="64">
        <f t="shared" si="270"/>
        <v>25533.599999999999</v>
      </c>
      <c r="J570" s="64">
        <f t="shared" si="270"/>
        <v>6928.5</v>
      </c>
      <c r="K570" s="41">
        <f t="shared" si="270"/>
        <v>0</v>
      </c>
    </row>
    <row r="571" spans="1:12" ht="15.75" x14ac:dyDescent="0.25">
      <c r="A571" s="65" t="s">
        <v>470</v>
      </c>
      <c r="B571" s="67"/>
      <c r="C571" s="67" t="s">
        <v>0</v>
      </c>
      <c r="D571" s="66" t="s">
        <v>128</v>
      </c>
      <c r="E571" s="40">
        <v>18456.400000000001</v>
      </c>
      <c r="F571" s="42">
        <v>16764.400000000001</v>
      </c>
      <c r="G571" s="42">
        <v>37695.599999999999</v>
      </c>
      <c r="H571" s="42">
        <v>32212.3</v>
      </c>
      <c r="I571" s="42">
        <v>25533.599999999999</v>
      </c>
      <c r="J571" s="42">
        <v>6928.5</v>
      </c>
      <c r="K571" s="53"/>
    </row>
    <row r="572" spans="1:12" ht="22.15" customHeight="1" x14ac:dyDescent="0.2">
      <c r="A572" s="58" t="s">
        <v>311</v>
      </c>
      <c r="B572" s="127" t="s">
        <v>225</v>
      </c>
      <c r="C572" s="59" t="s">
        <v>0</v>
      </c>
      <c r="D572" s="59" t="s">
        <v>0</v>
      </c>
      <c r="E572" s="46">
        <f>E573+E575+E577+E581+E585+E588+E591+E593+E597+E600+E605-0.2</f>
        <v>24627821.199999999</v>
      </c>
      <c r="F572" s="46">
        <f t="shared" ref="F572:K572" si="271">F573+F575+F577+F581+F585+F588+F591+F593+F597+F600+F605</f>
        <v>28842796.5</v>
      </c>
      <c r="G572" s="46">
        <f t="shared" si="271"/>
        <v>33234790.900000002</v>
      </c>
      <c r="H572" s="46">
        <f>H573+H575+H577+H581+H585+H588+H591+H593+H597+H600+H605</f>
        <v>34311211.300000004</v>
      </c>
      <c r="I572" s="46">
        <f t="shared" si="271"/>
        <v>37972760</v>
      </c>
      <c r="J572" s="46">
        <f t="shared" si="271"/>
        <v>41445892.199999996</v>
      </c>
      <c r="K572" s="46">
        <f t="shared" si="271"/>
        <v>45442240.299999997</v>
      </c>
      <c r="L572" s="55">
        <f>H572-34311211.3</f>
        <v>0</v>
      </c>
    </row>
    <row r="573" spans="1:12" ht="16.899999999999999" customHeight="1" x14ac:dyDescent="0.25">
      <c r="A573" s="61" t="s">
        <v>388</v>
      </c>
      <c r="B573" s="128"/>
      <c r="C573" s="128" t="s">
        <v>13</v>
      </c>
      <c r="D573" s="73"/>
      <c r="E573" s="64">
        <f>E574</f>
        <v>21865.599999999999</v>
      </c>
      <c r="F573" s="64">
        <f t="shared" ref="F573:K573" si="272">F574</f>
        <v>22877.200000000001</v>
      </c>
      <c r="G573" s="64">
        <f t="shared" si="272"/>
        <v>21936</v>
      </c>
      <c r="H573" s="64">
        <f t="shared" si="272"/>
        <v>33436</v>
      </c>
      <c r="I573" s="64">
        <f t="shared" si="272"/>
        <v>21936</v>
      </c>
      <c r="J573" s="64">
        <f t="shared" si="272"/>
        <v>21936</v>
      </c>
      <c r="K573" s="64">
        <f t="shared" si="272"/>
        <v>21936</v>
      </c>
    </row>
    <row r="574" spans="1:12" ht="18" customHeight="1" x14ac:dyDescent="0.25">
      <c r="A574" s="65" t="s">
        <v>555</v>
      </c>
      <c r="B574" s="72"/>
      <c r="C574" s="72" t="s">
        <v>0</v>
      </c>
      <c r="D574" s="90" t="s">
        <v>54</v>
      </c>
      <c r="E574" s="42">
        <v>21865.599999999999</v>
      </c>
      <c r="F574" s="42">
        <v>22877.200000000001</v>
      </c>
      <c r="G574" s="42">
        <v>21936</v>
      </c>
      <c r="H574" s="42">
        <v>33436</v>
      </c>
      <c r="I574" s="42">
        <v>21936</v>
      </c>
      <c r="J574" s="42">
        <v>21936</v>
      </c>
      <c r="K574" s="42">
        <v>21936</v>
      </c>
    </row>
    <row r="575" spans="1:12" ht="18.600000000000001" customHeight="1" x14ac:dyDescent="0.25">
      <c r="A575" s="61" t="s">
        <v>397</v>
      </c>
      <c r="B575" s="63"/>
      <c r="C575" s="63" t="s">
        <v>90</v>
      </c>
      <c r="D575" s="77"/>
      <c r="E575" s="64">
        <f>E576</f>
        <v>55192.1</v>
      </c>
      <c r="F575" s="64">
        <f t="shared" ref="F575:K575" si="273">F576</f>
        <v>58069.599999999999</v>
      </c>
      <c r="G575" s="64">
        <f t="shared" si="273"/>
        <v>59000</v>
      </c>
      <c r="H575" s="64">
        <f t="shared" si="273"/>
        <v>59000</v>
      </c>
      <c r="I575" s="64">
        <f t="shared" si="273"/>
        <v>62401</v>
      </c>
      <c r="J575" s="64">
        <f t="shared" si="273"/>
        <v>64657</v>
      </c>
      <c r="K575" s="64">
        <f t="shared" si="273"/>
        <v>66307</v>
      </c>
    </row>
    <row r="576" spans="1:12" ht="15.75" x14ac:dyDescent="0.25">
      <c r="A576" s="65" t="s">
        <v>556</v>
      </c>
      <c r="B576" s="67"/>
      <c r="C576" s="67" t="s">
        <v>0</v>
      </c>
      <c r="D576" s="66" t="s">
        <v>228</v>
      </c>
      <c r="E576" s="42">
        <v>55192.1</v>
      </c>
      <c r="F576" s="42">
        <v>58069.599999999999</v>
      </c>
      <c r="G576" s="42">
        <v>59000</v>
      </c>
      <c r="H576" s="42">
        <v>59000</v>
      </c>
      <c r="I576" s="42">
        <v>62401</v>
      </c>
      <c r="J576" s="42">
        <v>64657</v>
      </c>
      <c r="K576" s="42">
        <v>66307</v>
      </c>
    </row>
    <row r="577" spans="1:11" ht="18.600000000000001" customHeight="1" x14ac:dyDescent="0.25">
      <c r="A577" s="61" t="s">
        <v>346</v>
      </c>
      <c r="B577" s="63"/>
      <c r="C577" s="63" t="s">
        <v>20</v>
      </c>
      <c r="D577" s="77"/>
      <c r="E577" s="64">
        <f>E578+E579+E580</f>
        <v>72303.100000000006</v>
      </c>
      <c r="F577" s="64">
        <f t="shared" ref="F577:K577" si="274">F578+F579+F580</f>
        <v>536274</v>
      </c>
      <c r="G577" s="64">
        <f t="shared" si="274"/>
        <v>355245.1</v>
      </c>
      <c r="H577" s="64">
        <f t="shared" si="274"/>
        <v>1155478.5</v>
      </c>
      <c r="I577" s="64">
        <f t="shared" si="274"/>
        <v>1464057.9</v>
      </c>
      <c r="J577" s="64">
        <f t="shared" si="274"/>
        <v>3377937.8</v>
      </c>
      <c r="K577" s="64">
        <f t="shared" si="274"/>
        <v>6053938</v>
      </c>
    </row>
    <row r="578" spans="1:11" ht="18.75" customHeight="1" x14ac:dyDescent="0.25">
      <c r="A578" s="65" t="s">
        <v>557</v>
      </c>
      <c r="B578" s="72"/>
      <c r="C578" s="72" t="s">
        <v>0</v>
      </c>
      <c r="D578" s="74" t="s">
        <v>229</v>
      </c>
      <c r="E578" s="42">
        <v>42482.8</v>
      </c>
      <c r="F578" s="42">
        <v>378653.9</v>
      </c>
      <c r="G578" s="42">
        <v>277821.3</v>
      </c>
      <c r="H578" s="42">
        <v>823000</v>
      </c>
      <c r="I578" s="42">
        <v>800000</v>
      </c>
      <c r="J578" s="42">
        <v>500000</v>
      </c>
      <c r="K578" s="42">
        <v>500000</v>
      </c>
    </row>
    <row r="579" spans="1:11" ht="15.75" x14ac:dyDescent="0.25">
      <c r="A579" s="65" t="s">
        <v>558</v>
      </c>
      <c r="B579" s="67"/>
      <c r="C579" s="81" t="s">
        <v>0</v>
      </c>
      <c r="D579" s="66" t="s">
        <v>230</v>
      </c>
      <c r="E579" s="42">
        <v>14308.6</v>
      </c>
      <c r="F579" s="42">
        <v>14699.1</v>
      </c>
      <c r="G579" s="42">
        <v>15000</v>
      </c>
      <c r="H579" s="42">
        <v>15000</v>
      </c>
      <c r="I579" s="42">
        <v>15000</v>
      </c>
      <c r="J579" s="42">
        <v>15000</v>
      </c>
      <c r="K579" s="42">
        <v>15000</v>
      </c>
    </row>
    <row r="580" spans="1:11" ht="15.75" x14ac:dyDescent="0.25">
      <c r="A580" s="65" t="s">
        <v>559</v>
      </c>
      <c r="B580" s="67"/>
      <c r="C580" s="81" t="s">
        <v>0</v>
      </c>
      <c r="D580" s="66" t="s">
        <v>231</v>
      </c>
      <c r="E580" s="42">
        <v>15511.7</v>
      </c>
      <c r="F580" s="42">
        <v>142921</v>
      </c>
      <c r="G580" s="42">
        <v>62423.8</v>
      </c>
      <c r="H580" s="42">
        <v>317478.5</v>
      </c>
      <c r="I580" s="42">
        <v>649057.89999999991</v>
      </c>
      <c r="J580" s="42">
        <v>2862937.8</v>
      </c>
      <c r="K580" s="42">
        <v>5538938</v>
      </c>
    </row>
    <row r="581" spans="1:11" ht="31.9" customHeight="1" x14ac:dyDescent="0.25">
      <c r="A581" s="61" t="s">
        <v>420</v>
      </c>
      <c r="B581" s="63"/>
      <c r="C581" s="63" t="s">
        <v>232</v>
      </c>
      <c r="D581" s="77"/>
      <c r="E581" s="64">
        <f t="shared" ref="E581:K581" si="275">E582+E583+E584</f>
        <v>2380832.6000000006</v>
      </c>
      <c r="F581" s="64">
        <f t="shared" si="275"/>
        <v>2523281.9</v>
      </c>
      <c r="G581" s="64">
        <f t="shared" si="275"/>
        <v>2688606.9</v>
      </c>
      <c r="H581" s="64">
        <f t="shared" si="275"/>
        <v>2689514.2</v>
      </c>
      <c r="I581" s="64">
        <f t="shared" si="275"/>
        <v>2094446.7000000002</v>
      </c>
      <c r="J581" s="64">
        <f t="shared" si="275"/>
        <v>2120515.7999999998</v>
      </c>
      <c r="K581" s="64">
        <f t="shared" si="275"/>
        <v>2334887.7999999998</v>
      </c>
    </row>
    <row r="582" spans="1:11" ht="29.25" customHeight="1" x14ac:dyDescent="0.25">
      <c r="A582" s="65" t="s">
        <v>560</v>
      </c>
      <c r="B582" s="72"/>
      <c r="C582" s="72" t="s">
        <v>0</v>
      </c>
      <c r="D582" s="74" t="s">
        <v>233</v>
      </c>
      <c r="E582" s="42">
        <v>2172822.7000000002</v>
      </c>
      <c r="F582" s="42">
        <v>2301970.2999999998</v>
      </c>
      <c r="G582" s="42">
        <v>2038169.8</v>
      </c>
      <c r="H582" s="42">
        <v>2038327.1</v>
      </c>
      <c r="I582" s="42">
        <v>1869070.1</v>
      </c>
      <c r="J582" s="42">
        <v>2119885.7999999998</v>
      </c>
      <c r="K582" s="42">
        <v>2334257.7999999998</v>
      </c>
    </row>
    <row r="583" spans="1:11" ht="15.6" customHeight="1" x14ac:dyDescent="0.25">
      <c r="A583" s="65" t="s">
        <v>561</v>
      </c>
      <c r="B583" s="67"/>
      <c r="C583" s="67" t="s">
        <v>0</v>
      </c>
      <c r="D583" s="66" t="s">
        <v>234</v>
      </c>
      <c r="E583" s="40">
        <v>200081.7</v>
      </c>
      <c r="F583" s="42">
        <v>104988.2</v>
      </c>
      <c r="G583" s="42">
        <v>409416.6</v>
      </c>
      <c r="H583" s="42">
        <v>410166.6</v>
      </c>
      <c r="I583" s="42">
        <v>630</v>
      </c>
      <c r="J583" s="42">
        <v>630</v>
      </c>
      <c r="K583" s="42">
        <v>630</v>
      </c>
    </row>
    <row r="584" spans="1:11" ht="15.75" x14ac:dyDescent="0.25">
      <c r="A584" s="65" t="s">
        <v>562</v>
      </c>
      <c r="B584" s="67"/>
      <c r="C584" s="67" t="s">
        <v>0</v>
      </c>
      <c r="D584" s="66" t="s">
        <v>235</v>
      </c>
      <c r="E584" s="40">
        <v>7928.2</v>
      </c>
      <c r="F584" s="42">
        <v>116323.4</v>
      </c>
      <c r="G584" s="42">
        <v>241020.5</v>
      </c>
      <c r="H584" s="42">
        <v>241020.5</v>
      </c>
      <c r="I584" s="42">
        <v>224746.6</v>
      </c>
      <c r="J584" s="42"/>
      <c r="K584" s="42"/>
    </row>
    <row r="585" spans="1:11" ht="18.600000000000001" customHeight="1" x14ac:dyDescent="0.25">
      <c r="A585" s="61" t="s">
        <v>421</v>
      </c>
      <c r="B585" s="63"/>
      <c r="C585" s="63" t="s">
        <v>236</v>
      </c>
      <c r="D585" s="77"/>
      <c r="E585" s="64">
        <f>E586+E587</f>
        <v>1619563.5</v>
      </c>
      <c r="F585" s="64">
        <f t="shared" ref="F585:J585" si="276">F586+F587</f>
        <v>1684194.5</v>
      </c>
      <c r="G585" s="64">
        <f t="shared" si="276"/>
        <v>2125989.4</v>
      </c>
      <c r="H585" s="64">
        <f t="shared" si="276"/>
        <v>1917730.9</v>
      </c>
      <c r="I585" s="64">
        <f t="shared" si="276"/>
        <v>2772958.6</v>
      </c>
      <c r="J585" s="64">
        <f t="shared" si="276"/>
        <v>2816114.6</v>
      </c>
      <c r="K585" s="64">
        <f t="shared" ref="K585" si="277">K586+K587</f>
        <v>3110347.8</v>
      </c>
    </row>
    <row r="586" spans="1:11" ht="15.75" x14ac:dyDescent="0.25">
      <c r="A586" s="65" t="s">
        <v>564</v>
      </c>
      <c r="B586" s="67"/>
      <c r="C586" s="67" t="s">
        <v>0</v>
      </c>
      <c r="D586" s="66" t="s">
        <v>237</v>
      </c>
      <c r="E586" s="40">
        <v>1207437.6000000001</v>
      </c>
      <c r="F586" s="42">
        <v>1322712.3999999999</v>
      </c>
      <c r="G586" s="42">
        <v>1693600</v>
      </c>
      <c r="H586" s="42">
        <v>1519299.3</v>
      </c>
      <c r="I586" s="42">
        <v>2255100</v>
      </c>
      <c r="J586" s="42">
        <v>2282200</v>
      </c>
      <c r="K586" s="42">
        <v>2519500</v>
      </c>
    </row>
    <row r="587" spans="1:11" ht="15.75" x14ac:dyDescent="0.25">
      <c r="A587" s="65" t="s">
        <v>563</v>
      </c>
      <c r="B587" s="67"/>
      <c r="C587" s="67" t="s">
        <v>0</v>
      </c>
      <c r="D587" s="66" t="s">
        <v>238</v>
      </c>
      <c r="E587" s="40">
        <v>412125.9</v>
      </c>
      <c r="F587" s="42">
        <v>361482.1</v>
      </c>
      <c r="G587" s="42">
        <v>432389.4</v>
      </c>
      <c r="H587" s="42">
        <v>398431.6</v>
      </c>
      <c r="I587" s="42">
        <v>517858.6</v>
      </c>
      <c r="J587" s="42">
        <v>533914.6</v>
      </c>
      <c r="K587" s="42">
        <v>590847.80000000005</v>
      </c>
    </row>
    <row r="588" spans="1:11" ht="18.600000000000001" customHeight="1" x14ac:dyDescent="0.25">
      <c r="A588" s="61" t="s">
        <v>385</v>
      </c>
      <c r="B588" s="63"/>
      <c r="C588" s="63">
        <v>50</v>
      </c>
      <c r="D588" s="77"/>
      <c r="E588" s="45">
        <f t="shared" ref="E588" si="278">E590+E589</f>
        <v>21240</v>
      </c>
      <c r="F588" s="45">
        <f>F590+F589</f>
        <v>21240</v>
      </c>
      <c r="G588" s="45">
        <f t="shared" ref="G588:J588" si="279">G590+G589</f>
        <v>210000</v>
      </c>
      <c r="H588" s="45">
        <f t="shared" si="279"/>
        <v>20000</v>
      </c>
      <c r="I588" s="64">
        <f>I590+I589</f>
        <v>10000</v>
      </c>
      <c r="J588" s="64">
        <f t="shared" si="279"/>
        <v>10000</v>
      </c>
      <c r="K588" s="64">
        <f t="shared" ref="K588" si="280">K590+K589</f>
        <v>10000</v>
      </c>
    </row>
    <row r="589" spans="1:11" ht="18.600000000000001" customHeight="1" x14ac:dyDescent="0.25">
      <c r="A589" s="129" t="s">
        <v>507</v>
      </c>
      <c r="B589" s="76"/>
      <c r="C589" s="76"/>
      <c r="D589" s="66">
        <v>5003</v>
      </c>
      <c r="E589" s="47"/>
      <c r="F589" s="47"/>
      <c r="G589" s="42">
        <v>200000</v>
      </c>
      <c r="H589" s="42">
        <v>20000</v>
      </c>
      <c r="I589" s="42">
        <v>10000</v>
      </c>
      <c r="J589" s="42">
        <v>10000</v>
      </c>
      <c r="K589" s="42">
        <v>10000</v>
      </c>
    </row>
    <row r="590" spans="1:11" ht="15.75" x14ac:dyDescent="0.25">
      <c r="A590" s="65" t="s">
        <v>443</v>
      </c>
      <c r="B590" s="67"/>
      <c r="C590" s="67"/>
      <c r="D590" s="66" t="s">
        <v>37</v>
      </c>
      <c r="E590" s="40">
        <v>21240</v>
      </c>
      <c r="F590" s="42">
        <v>21240</v>
      </c>
      <c r="G590" s="42">
        <v>10000</v>
      </c>
      <c r="H590" s="42">
        <v>0</v>
      </c>
      <c r="I590" s="17"/>
      <c r="J590" s="17"/>
      <c r="K590" s="17"/>
    </row>
    <row r="591" spans="1:11" ht="18.600000000000001" customHeight="1" x14ac:dyDescent="0.25">
      <c r="A591" s="61" t="s">
        <v>400</v>
      </c>
      <c r="B591" s="63"/>
      <c r="C591" s="128">
        <v>64</v>
      </c>
      <c r="D591" s="77"/>
      <c r="E591" s="45">
        <f t="shared" ref="E591:K591" si="281">E592</f>
        <v>745739.8</v>
      </c>
      <c r="F591" s="45">
        <f t="shared" si="281"/>
        <v>988628.9</v>
      </c>
      <c r="G591" s="45">
        <f t="shared" si="281"/>
        <v>958271.2</v>
      </c>
      <c r="H591" s="45">
        <f t="shared" si="281"/>
        <v>958271.2</v>
      </c>
      <c r="I591" s="45">
        <f t="shared" si="281"/>
        <v>1414651.6</v>
      </c>
      <c r="J591" s="45">
        <f t="shared" si="281"/>
        <v>1414651.6</v>
      </c>
      <c r="K591" s="45">
        <f t="shared" si="281"/>
        <v>1414651.6</v>
      </c>
    </row>
    <row r="592" spans="1:11" ht="15.75" x14ac:dyDescent="0.25">
      <c r="A592" s="65" t="s">
        <v>453</v>
      </c>
      <c r="B592" s="67"/>
      <c r="C592" s="67"/>
      <c r="D592" s="66">
        <v>6402</v>
      </c>
      <c r="E592" s="40">
        <v>745739.8</v>
      </c>
      <c r="F592" s="42">
        <v>988628.9</v>
      </c>
      <c r="G592" s="42">
        <v>958271.2</v>
      </c>
      <c r="H592" s="42">
        <v>958271.2</v>
      </c>
      <c r="I592" s="42">
        <v>1414651.6</v>
      </c>
      <c r="J592" s="42">
        <v>1414651.6</v>
      </c>
      <c r="K592" s="42">
        <v>1414651.6</v>
      </c>
    </row>
    <row r="593" spans="1:11" ht="18.600000000000001" customHeight="1" x14ac:dyDescent="0.25">
      <c r="A593" s="61" t="s">
        <v>383</v>
      </c>
      <c r="B593" s="101"/>
      <c r="C593" s="63" t="s">
        <v>26</v>
      </c>
      <c r="D593" s="77"/>
      <c r="E593" s="64">
        <f t="shared" ref="E593:J593" si="282">E594+E595+E596</f>
        <v>2813648.3000000003</v>
      </c>
      <c r="F593" s="64">
        <f t="shared" si="282"/>
        <v>3533691.4</v>
      </c>
      <c r="G593" s="64">
        <f t="shared" si="282"/>
        <v>5835039.5999999996</v>
      </c>
      <c r="H593" s="64">
        <f t="shared" si="282"/>
        <v>5835039.5999999996</v>
      </c>
      <c r="I593" s="64">
        <f t="shared" si="282"/>
        <v>6071929.9999999991</v>
      </c>
      <c r="J593" s="64">
        <f t="shared" si="282"/>
        <v>6488019.0999999996</v>
      </c>
      <c r="K593" s="64">
        <f t="shared" ref="K593" si="283">K594+K595+K596</f>
        <v>6812411.5</v>
      </c>
    </row>
    <row r="594" spans="1:11" ht="31.5" customHeight="1" x14ac:dyDescent="0.25">
      <c r="A594" s="65" t="s">
        <v>429</v>
      </c>
      <c r="B594" s="72"/>
      <c r="C594" s="72" t="s">
        <v>0</v>
      </c>
      <c r="D594" s="74" t="s">
        <v>29</v>
      </c>
      <c r="E594" s="42">
        <v>72278.3</v>
      </c>
      <c r="F594" s="42">
        <v>76398.2</v>
      </c>
      <c r="G594" s="42">
        <v>140924.29999999999</v>
      </c>
      <c r="H594" s="42">
        <v>140924.29999999999</v>
      </c>
      <c r="I594" s="42">
        <v>150648.1</v>
      </c>
      <c r="J594" s="42">
        <v>158180.5</v>
      </c>
      <c r="K594" s="42">
        <v>166089.5</v>
      </c>
    </row>
    <row r="595" spans="1:11" ht="30" customHeight="1" x14ac:dyDescent="0.25">
      <c r="A595" s="65" t="s">
        <v>510</v>
      </c>
      <c r="B595" s="72"/>
      <c r="C595" s="72" t="s">
        <v>0</v>
      </c>
      <c r="D595" s="74" t="s">
        <v>167</v>
      </c>
      <c r="E595" s="42">
        <v>22104.9</v>
      </c>
      <c r="F595" s="42">
        <v>76821.100000000006</v>
      </c>
      <c r="G595" s="42"/>
      <c r="H595" s="42">
        <v>0</v>
      </c>
      <c r="I595" s="42"/>
      <c r="J595" s="42"/>
      <c r="K595" s="42"/>
    </row>
    <row r="596" spans="1:11" ht="30.75" customHeight="1" x14ac:dyDescent="0.25">
      <c r="A596" s="65" t="s">
        <v>565</v>
      </c>
      <c r="B596" s="72"/>
      <c r="C596" s="72" t="s">
        <v>0</v>
      </c>
      <c r="D596" s="74" t="s">
        <v>239</v>
      </c>
      <c r="E596" s="42">
        <v>2719265.1</v>
      </c>
      <c r="F596" s="42">
        <v>3380472.1</v>
      </c>
      <c r="G596" s="42">
        <v>5694115.2999999998</v>
      </c>
      <c r="H596" s="42">
        <v>5694115.2999999998</v>
      </c>
      <c r="I596" s="42">
        <v>5921281.8999999994</v>
      </c>
      <c r="J596" s="42">
        <v>6329838.5999999996</v>
      </c>
      <c r="K596" s="42">
        <v>6646322</v>
      </c>
    </row>
    <row r="597" spans="1:11" ht="18.600000000000001" customHeight="1" x14ac:dyDescent="0.25">
      <c r="A597" s="61" t="s">
        <v>408</v>
      </c>
      <c r="B597" s="63"/>
      <c r="C597" s="63" t="s">
        <v>169</v>
      </c>
      <c r="D597" s="77"/>
      <c r="E597" s="64">
        <f t="shared" ref="E597:J597" si="284">E598+E599</f>
        <v>204473.7</v>
      </c>
      <c r="F597" s="64">
        <f t="shared" si="284"/>
        <v>216048.4</v>
      </c>
      <c r="G597" s="64">
        <f t="shared" si="284"/>
        <v>239089.3</v>
      </c>
      <c r="H597" s="64">
        <f t="shared" si="284"/>
        <v>239089.3</v>
      </c>
      <c r="I597" s="64">
        <f t="shared" si="284"/>
        <v>270102.40000000002</v>
      </c>
      <c r="J597" s="64">
        <f t="shared" si="284"/>
        <v>271536.7</v>
      </c>
      <c r="K597" s="64">
        <f t="shared" ref="K597" si="285">K598+K599</f>
        <v>271536.7</v>
      </c>
    </row>
    <row r="598" spans="1:11" ht="18.600000000000001" customHeight="1" x14ac:dyDescent="0.25">
      <c r="A598" s="65" t="s">
        <v>495</v>
      </c>
      <c r="B598" s="72"/>
      <c r="C598" s="72" t="s">
        <v>0</v>
      </c>
      <c r="D598" s="74">
        <v>8603</v>
      </c>
      <c r="E598" s="42">
        <v>170</v>
      </c>
      <c r="F598" s="42">
        <v>597</v>
      </c>
      <c r="G598" s="42">
        <v>1500</v>
      </c>
      <c r="H598" s="42">
        <v>1500</v>
      </c>
      <c r="I598" s="42">
        <v>1500</v>
      </c>
      <c r="J598" s="42">
        <v>1500</v>
      </c>
      <c r="K598" s="42">
        <v>1500</v>
      </c>
    </row>
    <row r="599" spans="1:11" ht="31.5" x14ac:dyDescent="0.25">
      <c r="A599" s="65" t="s">
        <v>566</v>
      </c>
      <c r="B599" s="72"/>
      <c r="C599" s="72" t="s">
        <v>0</v>
      </c>
      <c r="D599" s="74" t="s">
        <v>240</v>
      </c>
      <c r="E599" s="42">
        <v>204303.7</v>
      </c>
      <c r="F599" s="42">
        <v>215451.4</v>
      </c>
      <c r="G599" s="42">
        <v>237589.3</v>
      </c>
      <c r="H599" s="42">
        <v>237589.3</v>
      </c>
      <c r="I599" s="42">
        <v>268602.40000000002</v>
      </c>
      <c r="J599" s="42">
        <v>270036.7</v>
      </c>
      <c r="K599" s="42">
        <v>270036.7</v>
      </c>
    </row>
    <row r="600" spans="1:11" ht="18.600000000000001" customHeight="1" x14ac:dyDescent="0.25">
      <c r="A600" s="61" t="s">
        <v>384</v>
      </c>
      <c r="B600" s="63"/>
      <c r="C600" s="63" t="s">
        <v>30</v>
      </c>
      <c r="D600" s="77"/>
      <c r="E600" s="64">
        <f>E601+E602+E604+E603</f>
        <v>8477874</v>
      </c>
      <c r="F600" s="64">
        <f>F601+F602+F604</f>
        <v>9210320.7000000011</v>
      </c>
      <c r="G600" s="64">
        <f>G601+G602+G603+G604</f>
        <v>9888478.8000000007</v>
      </c>
      <c r="H600" s="64">
        <f>H601+H602+H603+H604</f>
        <v>9895136.6000000015</v>
      </c>
      <c r="I600" s="64">
        <f t="shared" ref="I600:K600" si="286">I601+I602+I603+I604</f>
        <v>10654222.800000001</v>
      </c>
      <c r="J600" s="64">
        <f t="shared" si="286"/>
        <v>10709265.1</v>
      </c>
      <c r="K600" s="64">
        <f t="shared" si="286"/>
        <v>10709265.1</v>
      </c>
    </row>
    <row r="601" spans="1:11" ht="15.75" x14ac:dyDescent="0.25">
      <c r="A601" s="65" t="s">
        <v>497</v>
      </c>
      <c r="B601" s="67"/>
      <c r="C601" s="67" t="s">
        <v>0</v>
      </c>
      <c r="D601" s="66" t="s">
        <v>146</v>
      </c>
      <c r="E601" s="42">
        <v>770.8</v>
      </c>
      <c r="F601" s="42">
        <v>4417.2</v>
      </c>
      <c r="G601" s="42"/>
      <c r="H601" s="42"/>
      <c r="I601" s="42"/>
      <c r="J601" s="22"/>
      <c r="K601" s="22"/>
    </row>
    <row r="602" spans="1:11" ht="15.75" x14ac:dyDescent="0.25">
      <c r="A602" s="65" t="s">
        <v>480</v>
      </c>
      <c r="B602" s="67"/>
      <c r="C602" s="67" t="s">
        <v>0</v>
      </c>
      <c r="D602" s="66" t="s">
        <v>121</v>
      </c>
      <c r="E602" s="42">
        <v>11077.8</v>
      </c>
      <c r="F602" s="42">
        <v>36681.599999999999</v>
      </c>
      <c r="G602" s="42">
        <v>25389</v>
      </c>
      <c r="H602" s="42">
        <v>29506.3</v>
      </c>
      <c r="I602" s="42"/>
      <c r="J602" s="42"/>
      <c r="K602" s="42"/>
    </row>
    <row r="603" spans="1:11" ht="15.75" x14ac:dyDescent="0.25">
      <c r="A603" s="65" t="s">
        <v>366</v>
      </c>
      <c r="B603" s="97"/>
      <c r="C603" s="67"/>
      <c r="D603" s="66">
        <v>8815</v>
      </c>
      <c r="E603" s="40">
        <v>2635.8</v>
      </c>
      <c r="F603" s="42"/>
      <c r="G603" s="42"/>
      <c r="H603" s="42"/>
      <c r="I603" s="42"/>
      <c r="J603" s="42"/>
      <c r="K603" s="42"/>
    </row>
    <row r="604" spans="1:11" ht="31.5" x14ac:dyDescent="0.25">
      <c r="A604" s="65" t="s">
        <v>567</v>
      </c>
      <c r="B604" s="72"/>
      <c r="C604" s="72" t="s">
        <v>0</v>
      </c>
      <c r="D604" s="74" t="s">
        <v>241</v>
      </c>
      <c r="E604" s="42">
        <v>8463389.5999999996</v>
      </c>
      <c r="F604" s="42">
        <v>9169221.9000000004</v>
      </c>
      <c r="G604" s="42">
        <v>9863089.8000000007</v>
      </c>
      <c r="H604" s="42">
        <v>9865630.3000000007</v>
      </c>
      <c r="I604" s="42">
        <v>10654222.800000001</v>
      </c>
      <c r="J604" s="42">
        <v>10709265.1</v>
      </c>
      <c r="K604" s="42">
        <v>10709265.1</v>
      </c>
    </row>
    <row r="605" spans="1:11" ht="18.600000000000001" customHeight="1" x14ac:dyDescent="0.25">
      <c r="A605" s="61" t="s">
        <v>396</v>
      </c>
      <c r="B605" s="63"/>
      <c r="C605" s="63" t="s">
        <v>72</v>
      </c>
      <c r="D605" s="77"/>
      <c r="E605" s="64">
        <f>E606+E607+E608+E609+E610+E611+E612+E613+E614+E615</f>
        <v>8215088.7000000002</v>
      </c>
      <c r="F605" s="64">
        <f t="shared" ref="F605:K605" si="287">F606+F607+F608+F609+F610+F611+F612+F613+F614+F615</f>
        <v>10048169.899999999</v>
      </c>
      <c r="G605" s="64">
        <f t="shared" si="287"/>
        <v>10853134.600000001</v>
      </c>
      <c r="H605" s="64">
        <f>H606+H607+H608+H609+H610+H611+H612+H613+H614+H615</f>
        <v>11508515.000000002</v>
      </c>
      <c r="I605" s="64">
        <f t="shared" si="287"/>
        <v>13136053</v>
      </c>
      <c r="J605" s="64">
        <f t="shared" si="287"/>
        <v>14151258.499999998</v>
      </c>
      <c r="K605" s="64">
        <f t="shared" si="287"/>
        <v>14636958.799999999</v>
      </c>
    </row>
    <row r="606" spans="1:11" ht="15.75" x14ac:dyDescent="0.25">
      <c r="A606" s="65" t="s">
        <v>514</v>
      </c>
      <c r="B606" s="67"/>
      <c r="C606" s="67" t="s">
        <v>0</v>
      </c>
      <c r="D606" s="66" t="s">
        <v>157</v>
      </c>
      <c r="E606" s="40">
        <v>10473.4</v>
      </c>
      <c r="F606" s="42">
        <v>25354.7</v>
      </c>
      <c r="G606" s="42">
        <v>21000</v>
      </c>
      <c r="H606" s="42">
        <v>36000</v>
      </c>
      <c r="I606" s="42">
        <v>79705</v>
      </c>
      <c r="J606" s="42">
        <v>107744.8</v>
      </c>
      <c r="K606" s="42">
        <v>135984.9</v>
      </c>
    </row>
    <row r="607" spans="1:11" ht="18.75" customHeight="1" x14ac:dyDescent="0.25">
      <c r="A607" s="65" t="s">
        <v>568</v>
      </c>
      <c r="B607" s="72"/>
      <c r="C607" s="72" t="s">
        <v>0</v>
      </c>
      <c r="D607" s="74" t="s">
        <v>75</v>
      </c>
      <c r="E607" s="40">
        <v>1050468.2</v>
      </c>
      <c r="F607" s="42">
        <v>1574327.1</v>
      </c>
      <c r="G607" s="42">
        <v>1209575.3</v>
      </c>
      <c r="H607" s="42">
        <v>1176765.5</v>
      </c>
      <c r="I607" s="42">
        <v>224724.6</v>
      </c>
      <c r="J607" s="42">
        <v>218808.4</v>
      </c>
      <c r="K607" s="42">
        <v>212892</v>
      </c>
    </row>
    <row r="608" spans="1:11" ht="31.5" x14ac:dyDescent="0.25">
      <c r="A608" s="65" t="s">
        <v>569</v>
      </c>
      <c r="B608" s="72"/>
      <c r="C608" s="72" t="s">
        <v>0</v>
      </c>
      <c r="D608" s="74" t="s">
        <v>242</v>
      </c>
      <c r="E608" s="42">
        <v>44863.4</v>
      </c>
      <c r="F608" s="42">
        <v>50844.5</v>
      </c>
      <c r="G608" s="42">
        <v>70000</v>
      </c>
      <c r="H608" s="42">
        <v>77000</v>
      </c>
      <c r="I608" s="42">
        <v>86000</v>
      </c>
      <c r="J608" s="42">
        <v>40000</v>
      </c>
      <c r="K608" s="42">
        <v>30000</v>
      </c>
    </row>
    <row r="609" spans="1:11" ht="20.25" customHeight="1" x14ac:dyDescent="0.25">
      <c r="A609" s="65" t="s">
        <v>570</v>
      </c>
      <c r="B609" s="72"/>
      <c r="C609" s="72" t="s">
        <v>0</v>
      </c>
      <c r="D609" s="74" t="s">
        <v>243</v>
      </c>
      <c r="E609" s="40">
        <v>4918801</v>
      </c>
      <c r="F609" s="42">
        <v>5640427.7999999998</v>
      </c>
      <c r="G609" s="42">
        <v>6053453.7000000002</v>
      </c>
      <c r="H609" s="42">
        <v>7051158.4000000004</v>
      </c>
      <c r="I609" s="42">
        <v>9394160.4000000004</v>
      </c>
      <c r="J609" s="42">
        <v>9751310.5</v>
      </c>
      <c r="K609" s="42">
        <v>10345705.1</v>
      </c>
    </row>
    <row r="610" spans="1:11" ht="18.75" customHeight="1" x14ac:dyDescent="0.25">
      <c r="A610" s="65" t="s">
        <v>571</v>
      </c>
      <c r="B610" s="72"/>
      <c r="C610" s="72" t="s">
        <v>0</v>
      </c>
      <c r="D610" s="74" t="s">
        <v>244</v>
      </c>
      <c r="E610" s="40">
        <v>1987721.9</v>
      </c>
      <c r="F610" s="42">
        <v>2554647.7999999998</v>
      </c>
      <c r="G610" s="42">
        <v>3191557.4</v>
      </c>
      <c r="H610" s="42">
        <v>2840042.9</v>
      </c>
      <c r="I610" s="42">
        <v>2931127.5</v>
      </c>
      <c r="J610" s="42">
        <v>3660438.6</v>
      </c>
      <c r="K610" s="42">
        <v>3537113.6</v>
      </c>
    </row>
    <row r="611" spans="1:11" ht="20.25" customHeight="1" x14ac:dyDescent="0.25">
      <c r="A611" s="65" t="s">
        <v>657</v>
      </c>
      <c r="B611" s="67"/>
      <c r="C611" s="67" t="s">
        <v>0</v>
      </c>
      <c r="D611" s="66" t="s">
        <v>160</v>
      </c>
      <c r="E611" s="40">
        <v>2855.6</v>
      </c>
      <c r="F611" s="42">
        <v>1637.1</v>
      </c>
      <c r="G611" s="42">
        <v>6420</v>
      </c>
      <c r="H611" s="42">
        <v>6420</v>
      </c>
      <c r="I611" s="42">
        <v>6420</v>
      </c>
      <c r="J611" s="42">
        <v>6130</v>
      </c>
      <c r="K611" s="42">
        <v>6130</v>
      </c>
    </row>
    <row r="612" spans="1:11" ht="30" customHeight="1" x14ac:dyDescent="0.25">
      <c r="A612" s="65" t="s">
        <v>668</v>
      </c>
      <c r="B612" s="72"/>
      <c r="C612" s="67" t="s">
        <v>0</v>
      </c>
      <c r="D612" s="74" t="s">
        <v>245</v>
      </c>
      <c r="E612" s="42">
        <v>0.8</v>
      </c>
      <c r="F612" s="42"/>
      <c r="G612" s="42"/>
      <c r="H612" s="42">
        <v>0</v>
      </c>
      <c r="I612" s="42"/>
      <c r="J612" s="42"/>
      <c r="K612" s="42"/>
    </row>
    <row r="613" spans="1:11" ht="46.5" customHeight="1" x14ac:dyDescent="0.25">
      <c r="A613" s="65" t="s">
        <v>572</v>
      </c>
      <c r="B613" s="72"/>
      <c r="C613" s="67" t="s">
        <v>0</v>
      </c>
      <c r="D613" s="74" t="s">
        <v>246</v>
      </c>
      <c r="E613" s="42">
        <v>23872.5</v>
      </c>
      <c r="F613" s="42">
        <v>24737.1</v>
      </c>
      <c r="G613" s="42">
        <v>29486.799999999999</v>
      </c>
      <c r="H613" s="42">
        <v>29138.399999999998</v>
      </c>
      <c r="I613" s="42">
        <v>77390.2</v>
      </c>
      <c r="J613" s="42">
        <v>78718</v>
      </c>
      <c r="K613" s="42">
        <v>80112.100000000006</v>
      </c>
    </row>
    <row r="614" spans="1:11" ht="30.75" customHeight="1" x14ac:dyDescent="0.25">
      <c r="A614" s="65" t="s">
        <v>573</v>
      </c>
      <c r="B614" s="72"/>
      <c r="C614" s="67" t="s">
        <v>0</v>
      </c>
      <c r="D614" s="74" t="s">
        <v>247</v>
      </c>
      <c r="E614" s="42">
        <v>176031.9</v>
      </c>
      <c r="F614" s="42">
        <v>176193.8</v>
      </c>
      <c r="G614" s="42">
        <v>271641.40000000002</v>
      </c>
      <c r="H614" s="42">
        <v>271989.80000000005</v>
      </c>
      <c r="I614" s="42">
        <v>286525.3</v>
      </c>
      <c r="J614" s="42">
        <v>288108.2</v>
      </c>
      <c r="K614" s="42">
        <v>289021.09999999998</v>
      </c>
    </row>
    <row r="615" spans="1:11" ht="15.75" x14ac:dyDescent="0.25">
      <c r="A615" s="65" t="s">
        <v>651</v>
      </c>
      <c r="B615" s="130"/>
      <c r="C615" s="130"/>
      <c r="D615" s="74">
        <v>9033</v>
      </c>
      <c r="E615" s="54"/>
      <c r="F615" s="54"/>
      <c r="G615" s="54"/>
      <c r="H615" s="42">
        <v>20000</v>
      </c>
      <c r="I615" s="42">
        <v>50000</v>
      </c>
      <c r="J615" s="131"/>
      <c r="K615" s="131"/>
    </row>
    <row r="616" spans="1:11" x14ac:dyDescent="0.2">
      <c r="A616" s="6"/>
      <c r="B616" s="134"/>
      <c r="C616" s="134"/>
      <c r="D616" s="5"/>
    </row>
    <row r="617" spans="1:11" x14ac:dyDescent="0.2">
      <c r="A617" s="6"/>
      <c r="B617" s="133"/>
      <c r="C617" s="133"/>
      <c r="D617" s="5"/>
    </row>
    <row r="618" spans="1:11" x14ac:dyDescent="0.2">
      <c r="A618" s="6"/>
      <c r="B618" s="5"/>
      <c r="C618" s="5"/>
      <c r="D618" s="5"/>
    </row>
    <row r="619" spans="1:11" x14ac:dyDescent="0.2">
      <c r="A619" s="6"/>
      <c r="B619" s="5"/>
      <c r="C619" s="5"/>
      <c r="D619" s="5"/>
    </row>
    <row r="620" spans="1:11" x14ac:dyDescent="0.2">
      <c r="A620" s="6"/>
      <c r="B620" s="5"/>
      <c r="C620" s="5"/>
      <c r="D620" s="5"/>
    </row>
  </sheetData>
  <mergeCells count="16">
    <mergeCell ref="K6:K7"/>
    <mergeCell ref="J2:K2"/>
    <mergeCell ref="A3:K3"/>
    <mergeCell ref="A4:K4"/>
    <mergeCell ref="G6:G7"/>
    <mergeCell ref="H6:H7"/>
    <mergeCell ref="I6:I7"/>
    <mergeCell ref="J6:J7"/>
    <mergeCell ref="E2:F2"/>
    <mergeCell ref="E1:F1"/>
    <mergeCell ref="B617:C617"/>
    <mergeCell ref="B616:C616"/>
    <mergeCell ref="A6:A7"/>
    <mergeCell ref="F6:F7"/>
    <mergeCell ref="B6:D6"/>
    <mergeCell ref="E6:E7"/>
  </mergeCells>
  <pageMargins left="1.1811023622047245" right="0.51181102362204722" top="0.59055118110236227" bottom="0.98425196850393704" header="0.15748031496062992" footer="0"/>
  <pageSetup paperSize="9" scale="75" fitToHeight="0" orientation="landscape" blackAndWhite="1" r:id="rId1"/>
  <headerFooter scaleWithDoc="0" alignWithMargins="0">
    <oddFooter xml:space="preserve">&amp;R&amp;P
</oddFooter>
    <firstFooter>&amp;R&amp;N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 9 la NI</vt:lpstr>
      <vt:lpstr>'Tabel 9 la NI'!Print_Area</vt:lpstr>
      <vt:lpstr>'Tabel 9 la NI'!Print_Titles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Russu</dc:creator>
  <cp:lastModifiedBy>Veronica, Chirila</cp:lastModifiedBy>
  <cp:lastPrinted>2021-11-19T15:03:56Z</cp:lastPrinted>
  <dcterms:created xsi:type="dcterms:W3CDTF">2017-11-14T10:56:18Z</dcterms:created>
  <dcterms:modified xsi:type="dcterms:W3CDTF">2021-11-19T15:14:24Z</dcterms:modified>
</cp:coreProperties>
</file>